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BUDGET ECONOMICO 2018" sheetId="1" r:id="rId1"/>
    <sheet name="BUDGET DEGLI INVESTIMENTI 2018" sheetId="2" r:id="rId2"/>
    <sheet name="BUDGET ECONOMICO TRIENNALE" sheetId="3" r:id="rId3"/>
    <sheet name="BUDGET DEGLI INVESTIMENTI TRIEN" sheetId="4" r:id="rId4"/>
  </sheets>
  <definedNames>
    <definedName name="_xlnm.Print_Area" localSheetId="0">'BUDGET ECONOMICO 2018'!$C$1:$P$96</definedName>
  </definedNames>
  <calcPr fullCalcOnLoad="1"/>
</workbook>
</file>

<file path=xl/sharedStrings.xml><?xml version="1.0" encoding="utf-8"?>
<sst xmlns="http://schemas.openxmlformats.org/spreadsheetml/2006/main" count="226" uniqueCount="145">
  <si>
    <t xml:space="preserve">A) PROVENTI OPERATIVI </t>
  </si>
  <si>
    <t>B) COSTI OPERATIVI</t>
  </si>
  <si>
    <t>TOTALE COSTI (B)</t>
  </si>
  <si>
    <t>E) PROVENTI ED ONERI STRAORDINARI</t>
  </si>
  <si>
    <t>F) IMPOSTE SUL REDDITO DELL'ESERCIZIO CORRENTI, DIFFERITE, ANTICIPATE</t>
  </si>
  <si>
    <t>RISULTATO ECONOMICO PRESUNTO</t>
  </si>
  <si>
    <t>RISULTATO A PAREGGIO</t>
  </si>
  <si>
    <t xml:space="preserve">           1)Proventi per la didattica</t>
  </si>
  <si>
    <t xml:space="preserve">           2)Proventi da Ricerche commissionate e trasferimento tecnologico</t>
  </si>
  <si>
    <t xml:space="preserve">           3)Proventi da Ricerche con finanziamenti competitivi</t>
  </si>
  <si>
    <t xml:space="preserve">           1)Contributi Miur e altre Amministrazioni centrali</t>
  </si>
  <si>
    <t xml:space="preserve">           2)Contributi Regioni e Province autonome</t>
  </si>
  <si>
    <t xml:space="preserve">           3)Contributi altre Amministrazioni locali</t>
  </si>
  <si>
    <t xml:space="preserve">           4)Contributi Unione Europea e altri Organismi Internazionali</t>
  </si>
  <si>
    <t xml:space="preserve">           5)Contributi da Università</t>
  </si>
  <si>
    <t xml:space="preserve">           6)Contributi da altri (pubblici)</t>
  </si>
  <si>
    <t xml:space="preserve">           7)Contributi da altri (privati) </t>
  </si>
  <si>
    <t xml:space="preserve">           1) Utilizzo di riserve di Patrimonio Netto derivanti dalla contabilità finanziaria</t>
  </si>
  <si>
    <t xml:space="preserve">        1) Costi del personale dedicato alla ricerca e alla didattica</t>
  </si>
  <si>
    <t xml:space="preserve">            a)docenti/ricercatori</t>
  </si>
  <si>
    <t xml:space="preserve">            b)collaborazioni scientifiche (collaboratori, assegnisti, ecc)</t>
  </si>
  <si>
    <t xml:space="preserve">           c)docenti a contratto</t>
  </si>
  <si>
    <t xml:space="preserve">           d)esperti linguistici</t>
  </si>
  <si>
    <t xml:space="preserve">           e)altro personale dedicato alla didattica e alla ricerca</t>
  </si>
  <si>
    <t xml:space="preserve">         2) Costi del personale dirigente e tecnico-amministrativo</t>
  </si>
  <si>
    <t>1) Costi per sostegno agli studenti</t>
  </si>
  <si>
    <t xml:space="preserve">      2)Costi per il diritto allo studio</t>
  </si>
  <si>
    <t xml:space="preserve">      3)Costi per la ricerca e l'attività editoriale</t>
  </si>
  <si>
    <t xml:space="preserve">      4)Trasferimenti a partner di progetti coordinati</t>
  </si>
  <si>
    <t xml:space="preserve">      5)Acquisto materiale consumo per laboratori</t>
  </si>
  <si>
    <t xml:space="preserve">      6)Variazione rimanenze di materiale di consumo per laboratori</t>
  </si>
  <si>
    <t xml:space="preserve">      7)Acquisto di libri, periodici e materiale bibliografico</t>
  </si>
  <si>
    <t xml:space="preserve">      9)Acquisto altri materiali</t>
  </si>
  <si>
    <t xml:space="preserve">     10)Variazione delle rimanenze di materiali</t>
  </si>
  <si>
    <t xml:space="preserve">     11)Costi per godimento beni di terzi</t>
  </si>
  <si>
    <t xml:space="preserve">     12)Altri costi</t>
  </si>
  <si>
    <t xml:space="preserve">      1) Ammortamenti immobilizzazioni immateriali</t>
  </si>
  <si>
    <t xml:space="preserve">      2) Ammortamenti immobilizzazioni materiali</t>
  </si>
  <si>
    <t xml:space="preserve">      3) Svalutazioni immobilizzazioni</t>
  </si>
  <si>
    <r>
      <t xml:space="preserve">      4) Svalutazioni dei crediti compresi nell'attivo circolante e nelle disponibilità liquide</t>
    </r>
  </si>
  <si>
    <t>DIFFERENZA TRA PROVENTI E COSTI OPERATIVI (A-B)</t>
  </si>
  <si>
    <t xml:space="preserve">C) PROVENTI ED ONERI FINANZIARI </t>
  </si>
  <si>
    <t>1) Proventi finanziari</t>
  </si>
  <si>
    <t xml:space="preserve">      2)Interessi ed altri oneri finanziari</t>
  </si>
  <si>
    <t xml:space="preserve">      3)Utili e Perdite su cambi</t>
  </si>
  <si>
    <t xml:space="preserve">D) RETTIFICHE DI VALORE DI ATTIVITÀ FINANZIARIE </t>
  </si>
  <si>
    <t>1) Rivalutazioni</t>
  </si>
  <si>
    <t xml:space="preserve">      2) Svalutazioni</t>
  </si>
  <si>
    <t xml:space="preserve">      1)Proventi</t>
  </si>
  <si>
    <t xml:space="preserve">      2)Oneri</t>
  </si>
  <si>
    <t>UTILIZZO DI RISERVE DI PATRIMONIO NETTO DERIVANTI DALLA CONTABILITÀ ECONOMICO-PATRIMONIALE</t>
  </si>
  <si>
    <t xml:space="preserve">           2) Altri proventi e ricavi diversi</t>
  </si>
  <si>
    <t>TOTALE PROVENTI (A)</t>
  </si>
  <si>
    <r>
      <rPr>
        <b/>
        <sz val="18"/>
        <rFont val="Arial"/>
        <family val="2"/>
      </rPr>
      <t xml:space="preserve">I. </t>
    </r>
    <r>
      <rPr>
        <sz val="18"/>
        <rFont val="Arial"/>
        <family val="2"/>
      </rPr>
      <t>PROVENTI PROPRI</t>
    </r>
  </si>
  <si>
    <r>
      <rPr>
        <b/>
        <sz val="18"/>
        <rFont val="Arial"/>
        <family val="2"/>
      </rPr>
      <t>II</t>
    </r>
    <r>
      <rPr>
        <sz val="18"/>
        <rFont val="Arial"/>
        <family val="2"/>
      </rPr>
      <t>.  CONTRIBUTI</t>
    </r>
  </si>
  <si>
    <r>
      <rPr>
        <b/>
        <sz val="18"/>
        <rFont val="Arial"/>
        <family val="2"/>
      </rPr>
      <t>III.</t>
    </r>
    <r>
      <rPr>
        <sz val="18"/>
        <rFont val="Arial"/>
        <family val="2"/>
      </rPr>
      <t xml:space="preserve"> PROVENTI PER ATTIVITA' ASSISTENZIALE</t>
    </r>
  </si>
  <si>
    <r>
      <rPr>
        <b/>
        <sz val="18"/>
        <rFont val="Arial"/>
        <family val="2"/>
      </rPr>
      <t>IV.</t>
    </r>
    <r>
      <rPr>
        <sz val="18"/>
        <rFont val="Arial"/>
        <family val="2"/>
      </rPr>
      <t xml:space="preserve"> PROVENTI PER GESTIONE DIRETTA INTERVENTI PER IL DIRITTO ALLO STUDIO</t>
    </r>
  </si>
  <si>
    <r>
      <rPr>
        <b/>
        <sz val="18"/>
        <rFont val="Arial"/>
        <family val="2"/>
      </rPr>
      <t>V</t>
    </r>
    <r>
      <rPr>
        <sz val="18"/>
        <rFont val="Arial"/>
        <family val="2"/>
      </rPr>
      <t>. ALTRI PROVENTI E RICAVI DIVERSI</t>
    </r>
  </si>
  <si>
    <r>
      <rPr>
        <b/>
        <sz val="18"/>
        <rFont val="Arial"/>
        <family val="2"/>
      </rPr>
      <t>VI.</t>
    </r>
    <r>
      <rPr>
        <sz val="18"/>
        <rFont val="Arial"/>
        <family val="2"/>
      </rPr>
      <t xml:space="preserve"> VARIAZIONE RIMANENZE</t>
    </r>
  </si>
  <si>
    <r>
      <rPr>
        <b/>
        <sz val="18"/>
        <rFont val="Arial"/>
        <family val="2"/>
      </rPr>
      <t>VII.</t>
    </r>
    <r>
      <rPr>
        <sz val="18"/>
        <rFont val="Arial"/>
        <family val="2"/>
      </rPr>
      <t xml:space="preserve"> INCREMENTO DELLE IMMOBILIZZAZIONI PER LAVORI INTERNI</t>
    </r>
  </si>
  <si>
    <r>
      <rPr>
        <b/>
        <sz val="18"/>
        <rFont val="Arial"/>
        <family val="2"/>
      </rPr>
      <t>VIII.</t>
    </r>
    <r>
      <rPr>
        <sz val="18"/>
        <rFont val="Arial"/>
        <family val="2"/>
      </rPr>
      <t xml:space="preserve"> COSTI DEL PERSONALE</t>
    </r>
  </si>
  <si>
    <r>
      <rPr>
        <b/>
        <sz val="18"/>
        <rFont val="Arial"/>
        <family val="2"/>
      </rPr>
      <t>IX.</t>
    </r>
    <r>
      <rPr>
        <sz val="18"/>
        <rFont val="Arial"/>
        <family val="2"/>
      </rPr>
      <t xml:space="preserve"> COSTI DELLA GESTIONE CORRENTE </t>
    </r>
  </si>
  <si>
    <r>
      <rPr>
        <b/>
        <sz val="18"/>
        <rFont val="Arial"/>
        <family val="2"/>
      </rPr>
      <t xml:space="preserve">X. </t>
    </r>
    <r>
      <rPr>
        <sz val="18"/>
        <rFont val="Arial"/>
        <family val="2"/>
      </rPr>
      <t>AMMORTAMENTI E SVALUTAZIONI</t>
    </r>
  </si>
  <si>
    <r>
      <rPr>
        <b/>
        <sz val="18"/>
        <rFont val="Arial"/>
        <family val="2"/>
      </rPr>
      <t>XI.</t>
    </r>
    <r>
      <rPr>
        <sz val="18"/>
        <rFont val="Arial"/>
        <family val="2"/>
      </rPr>
      <t xml:space="preserve"> ACCANTONAMENTI PER RISCHI E ONERI</t>
    </r>
  </si>
  <si>
    <r>
      <rPr>
        <b/>
        <sz val="18"/>
        <rFont val="Arial"/>
        <family val="2"/>
      </rPr>
      <t>XII.</t>
    </r>
    <r>
      <rPr>
        <sz val="18"/>
        <rFont val="Arial"/>
        <family val="2"/>
      </rPr>
      <t xml:space="preserve"> ONERI DIVERSI DIGESTIONE</t>
    </r>
  </si>
  <si>
    <t xml:space="preserve">      8)Acquisto di servizi e collaborazioni tecnico gestionali</t>
  </si>
  <si>
    <t>BILANCIO UNICO DI PREVISIONE ANNUALE AUTORIZZATORIO ANNO 2018</t>
  </si>
  <si>
    <t>BILANCIO UNICO DI PREVISIONE  TRIENNALE  ANNI 2018-2019-2020</t>
  </si>
  <si>
    <t xml:space="preserve">         1) Costi del personale dedicato alla ricerca e alla didattica</t>
  </si>
  <si>
    <t xml:space="preserve">         a)docenti/ricercatori</t>
  </si>
  <si>
    <t xml:space="preserve">         b)collaborazioni scientifiche (collaboratori, assegnisti, ecc)</t>
  </si>
  <si>
    <t xml:space="preserve">         c)docenti a contratto</t>
  </si>
  <si>
    <t xml:space="preserve">         d)esperti linguistici</t>
  </si>
  <si>
    <t xml:space="preserve">         e)altro personale dedicato alla didattica e alla ricerca</t>
  </si>
  <si>
    <t xml:space="preserve">        2) Costi del personale dirigente e tecnico-amministrativo</t>
  </si>
  <si>
    <t xml:space="preserve">    1) Costi per sostegno agli studenti</t>
  </si>
  <si>
    <t xml:space="preserve">        2)Costi per il diritto allo studio</t>
  </si>
  <si>
    <t xml:space="preserve">        3)Costi per la ricerca e l'attività editoriale</t>
  </si>
  <si>
    <t xml:space="preserve">        4)Trasferimenti a partner di progetti coordinati</t>
  </si>
  <si>
    <t xml:space="preserve">        5)Acquisto materiale consumo per laboratori</t>
  </si>
  <si>
    <t xml:space="preserve">        6)Variazione rimanenze di materiale di consumo per laboratori</t>
  </si>
  <si>
    <t xml:space="preserve">        7)Acquisto di libri, periodici e materiale bibliografico</t>
  </si>
  <si>
    <t xml:space="preserve">        8)Acquisto di servizi e collaborazioni tecnico gestionali</t>
  </si>
  <si>
    <t xml:space="preserve">        9)Acquisto altri materiali</t>
  </si>
  <si>
    <t xml:space="preserve">       10)Variazione delle rimanenze di materiali</t>
  </si>
  <si>
    <t xml:space="preserve">       11)Costi per godimento beni di terzi</t>
  </si>
  <si>
    <t xml:space="preserve">       12)Altri costi</t>
  </si>
  <si>
    <t>X. AMMORTAMENTI E SVALUTAZIONI</t>
  </si>
  <si>
    <t xml:space="preserve">  1) Proventi finanziari</t>
  </si>
  <si>
    <t xml:space="preserve">  1) Rivalutazioni</t>
  </si>
  <si>
    <r>
      <rPr>
        <b/>
        <sz val="9"/>
        <rFont val="Arial"/>
        <family val="2"/>
      </rPr>
      <t xml:space="preserve">I. </t>
    </r>
    <r>
      <rPr>
        <sz val="9"/>
        <rFont val="Arial"/>
        <family val="2"/>
      </rPr>
      <t>PROVENTI PROPRI</t>
    </r>
  </si>
  <si>
    <r>
      <rPr>
        <b/>
        <sz val="9"/>
        <rFont val="Arial"/>
        <family val="2"/>
      </rPr>
      <t>II</t>
    </r>
    <r>
      <rPr>
        <sz val="9"/>
        <rFont val="Arial"/>
        <family val="2"/>
      </rPr>
      <t>.  CONTRIBUTI</t>
    </r>
  </si>
  <si>
    <r>
      <rPr>
        <b/>
        <sz val="9"/>
        <rFont val="Arial"/>
        <family val="2"/>
      </rPr>
      <t>III.</t>
    </r>
    <r>
      <rPr>
        <sz val="9"/>
        <rFont val="Arial"/>
        <family val="2"/>
      </rPr>
      <t xml:space="preserve"> PROVENTI PER ATTIVITA' ASSISTENZIALE</t>
    </r>
  </si>
  <si>
    <r>
      <rPr>
        <b/>
        <sz val="9"/>
        <rFont val="Arial"/>
        <family val="2"/>
      </rPr>
      <t>IV.</t>
    </r>
    <r>
      <rPr>
        <sz val="9"/>
        <rFont val="Arial"/>
        <family val="2"/>
      </rPr>
      <t xml:space="preserve"> PROVENTI PER GESTIONE DIRETTA INTERVENTI PER IL DIRITTO ALLO STUDIO</t>
    </r>
  </si>
  <si>
    <r>
      <rPr>
        <b/>
        <sz val="9"/>
        <rFont val="Arial"/>
        <family val="2"/>
      </rPr>
      <t>V</t>
    </r>
    <r>
      <rPr>
        <sz val="9"/>
        <rFont val="Arial"/>
        <family val="2"/>
      </rPr>
      <t>. ALTRI PROVENTI E RICAVI DIVERSI</t>
    </r>
  </si>
  <si>
    <r>
      <rPr>
        <b/>
        <sz val="9"/>
        <rFont val="Arial"/>
        <family val="2"/>
      </rPr>
      <t>VI.</t>
    </r>
    <r>
      <rPr>
        <sz val="9"/>
        <rFont val="Arial"/>
        <family val="2"/>
      </rPr>
      <t xml:space="preserve"> VARIAZIONE RIMANENZE</t>
    </r>
  </si>
  <si>
    <r>
      <rPr>
        <b/>
        <sz val="9"/>
        <rFont val="Arial"/>
        <family val="2"/>
      </rPr>
      <t>VII.</t>
    </r>
    <r>
      <rPr>
        <sz val="9"/>
        <rFont val="Arial"/>
        <family val="2"/>
      </rPr>
      <t xml:space="preserve"> INCREMENTO DELLE IMMOBILIZZAZIONI PER LAVORI INTERNI</t>
    </r>
  </si>
  <si>
    <r>
      <rPr>
        <b/>
        <sz val="9"/>
        <rFont val="Arial"/>
        <family val="2"/>
      </rPr>
      <t>VIII.</t>
    </r>
    <r>
      <rPr>
        <sz val="9"/>
        <rFont val="Arial"/>
        <family val="2"/>
      </rPr>
      <t xml:space="preserve"> COSTI DEL PERSONALE</t>
    </r>
  </si>
  <si>
    <r>
      <rPr>
        <b/>
        <sz val="9"/>
        <rFont val="Arial"/>
        <family val="2"/>
      </rPr>
      <t>IX.</t>
    </r>
    <r>
      <rPr>
        <sz val="9"/>
        <rFont val="Arial"/>
        <family val="2"/>
      </rPr>
      <t xml:space="preserve"> COSTI DELLA GESTIONE CORRENTE </t>
    </r>
  </si>
  <si>
    <r>
      <t xml:space="preserve">           </t>
    </r>
    <r>
      <rPr>
        <b/>
        <sz val="9"/>
        <rFont val="Arial"/>
        <family val="2"/>
      </rPr>
      <t xml:space="preserve">X. </t>
    </r>
    <r>
      <rPr>
        <sz val="9"/>
        <rFont val="Arial"/>
        <family val="2"/>
      </rPr>
      <t>AMMORTAMENTI E SVALUTAZIONI</t>
    </r>
  </si>
  <si>
    <r>
      <rPr>
        <b/>
        <sz val="9"/>
        <rFont val="Arial"/>
        <family val="2"/>
      </rPr>
      <t>XI.</t>
    </r>
    <r>
      <rPr>
        <sz val="9"/>
        <rFont val="Arial"/>
        <family val="2"/>
      </rPr>
      <t xml:space="preserve"> ACCANTONAMENTI PER RISCHI E ONERI</t>
    </r>
  </si>
  <si>
    <r>
      <rPr>
        <b/>
        <sz val="9"/>
        <rFont val="Arial"/>
        <family val="2"/>
      </rPr>
      <t>XII.</t>
    </r>
    <r>
      <rPr>
        <sz val="9"/>
        <rFont val="Arial"/>
        <family val="2"/>
      </rPr>
      <t xml:space="preserve"> ONERI DIVERSI DIGESTIONE</t>
    </r>
  </si>
  <si>
    <t>A) INVESTIMENTI/IMPIEGHI</t>
  </si>
  <si>
    <t xml:space="preserve"> B) FONTI DI FINANZIAMENTO</t>
  </si>
  <si>
    <t>Voci</t>
  </si>
  <si>
    <t>Importo Investimento</t>
  </si>
  <si>
    <t>I) CONTRIBUTI DA TERZI FINALIZZATI (IN C/CAPITALE E/O C/IMPIANTI)</t>
  </si>
  <si>
    <t>II) RISORSE DA INDEBITAMENTO</t>
  </si>
  <si>
    <t>III) RISORSE PROPRIE</t>
  </si>
  <si>
    <t>Importo</t>
  </si>
  <si>
    <t>I) IMMOBILIZZAZIONI IMMATERIALI</t>
  </si>
  <si>
    <t>1)Costi di impianto, di ampliamento e di sviluppo</t>
  </si>
  <si>
    <t>2)Diritti di brevetto e diritti di utilizzazione delle opere di ingegno</t>
  </si>
  <si>
    <t>3)Concessioni, licenze, marchi, e diritti simili</t>
  </si>
  <si>
    <t>4)Immobilizzazioni in corso e acconti</t>
  </si>
  <si>
    <t>5)Altre immobilizzazioni immateriali</t>
  </si>
  <si>
    <t>TOTALE IMMOBILIZZAZIONI IMMATERIALI</t>
  </si>
  <si>
    <r>
      <t xml:space="preserve">Il) </t>
    </r>
    <r>
      <rPr>
        <b/>
        <sz val="8"/>
        <rFont val="Arial"/>
        <family val="2"/>
      </rPr>
      <t>IMMOBILIZZAZIONI MATERIALI</t>
    </r>
  </si>
  <si>
    <t>1)Terreni e fabbricati</t>
  </si>
  <si>
    <t>2)Impianti e attrezzature</t>
  </si>
  <si>
    <t>3)Attrezzature scientifiche</t>
  </si>
  <si>
    <t>4)Patrimonio librario, opere d’arte, d’antiquariato e museali</t>
  </si>
  <si>
    <t>5)Mobili e arredi</t>
  </si>
  <si>
    <t>6)Immobilizzazioni in corso e acconti</t>
  </si>
  <si>
    <t>7)Altre immobilizzazioni materiali</t>
  </si>
  <si>
    <t>TOTALE IMMOBILIZZAZIONI MATERIALI</t>
  </si>
  <si>
    <r>
      <t xml:space="preserve">III) </t>
    </r>
    <r>
      <rPr>
        <b/>
        <sz val="8"/>
        <rFont val="Arial"/>
        <family val="2"/>
      </rPr>
      <t>IMMOBILIZZAZIONI FINANZIARIE</t>
    </r>
  </si>
  <si>
    <t>TOTALE GENERALE</t>
  </si>
  <si>
    <t>TOTALE A PAREGGIO</t>
  </si>
  <si>
    <t>B) FONTI DI FINANZIAMENTO</t>
  </si>
  <si>
    <t>A)INVESTIMENTI/IMPIEGHI</t>
  </si>
  <si>
    <t>A)NVESTIMENTI/IMPIEGHI</t>
  </si>
  <si>
    <t>VOCI</t>
  </si>
  <si>
    <t>IMPORTO INVESTIMENTO</t>
  </si>
  <si>
    <t> 0,00</t>
  </si>
  <si>
    <t>2)Diritti di brevetto e diritti di utilizzazione delle</t>
  </si>
  <si>
    <t>opere di ingegno</t>
  </si>
  <si>
    <t xml:space="preserve">5)Altre immobilizzazioni immateriali </t>
  </si>
  <si>
    <t> 1.725.400,00</t>
  </si>
  <si>
    <t> 50.000,00</t>
  </si>
  <si>
    <t xml:space="preserve">4)Patrimonio librario, opere d'arte, d'antiquariato e </t>
  </si>
  <si>
    <t> 10.000,00</t>
  </si>
  <si>
    <t>10.000,00 </t>
  </si>
  <si>
    <t>museali</t>
  </si>
  <si>
    <t>1.070.000,00 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</si>
</sst>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[$€-410]\ * #,##0.00_-;\-[$€-410]\ * #,##0.00_-;_-[$€-410]\ * &quot;-&quot;??_-;_-@_-"/>
    <numFmt numFmtId="181" formatCode="_(&quot;$&quot;* #,##0.000_);_(&quot;$&quot;* \(#,##0.000\);_(&quot;$&quot;* &quot;-&quot;??_);_(@_)"/>
    <numFmt numFmtId="182" formatCode="0.000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Garamond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18"/>
      <name val="Arial"/>
      <family val="2"/>
    </font>
    <font>
      <b/>
      <sz val="2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58"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2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1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indent="2"/>
    </xf>
    <xf numFmtId="4" fontId="6" fillId="0" borderId="0" xfId="0" applyNumberFormat="1" applyFont="1" applyFill="1" applyAlignment="1">
      <alignment horizontal="left" vertical="center" indent="2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indent="2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 indent="2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4" fontId="10" fillId="33" borderId="21" xfId="0" applyNumberFormat="1" applyFont="1" applyFill="1" applyBorder="1" applyAlignment="1">
      <alignment horizontal="right"/>
    </xf>
    <xf numFmtId="4" fontId="10" fillId="33" borderId="22" xfId="0" applyNumberFormat="1" applyFont="1" applyFill="1" applyBorder="1" applyAlignment="1">
      <alignment horizontal="right"/>
    </xf>
    <xf numFmtId="4" fontId="10" fillId="33" borderId="23" xfId="0" applyNumberFormat="1" applyFont="1" applyFill="1" applyBorder="1" applyAlignment="1">
      <alignment/>
    </xf>
    <xf numFmtId="4" fontId="13" fillId="33" borderId="24" xfId="0" applyNumberFormat="1" applyFont="1" applyFill="1" applyBorder="1" applyAlignment="1">
      <alignment horizontal="right"/>
    </xf>
    <xf numFmtId="4" fontId="13" fillId="33" borderId="22" xfId="0" applyNumberFormat="1" applyFont="1" applyFill="1" applyBorder="1" applyAlignment="1">
      <alignment horizontal="right"/>
    </xf>
    <xf numFmtId="4" fontId="10" fillId="33" borderId="24" xfId="0" applyNumberFormat="1" applyFont="1" applyFill="1" applyBorder="1" applyAlignment="1">
      <alignment horizontal="right"/>
    </xf>
    <xf numFmtId="4" fontId="10" fillId="33" borderId="22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4" fontId="10" fillId="33" borderId="18" xfId="0" applyNumberFormat="1" applyFont="1" applyFill="1" applyBorder="1" applyAlignment="1">
      <alignment horizontal="right" vertical="center"/>
    </xf>
    <xf numFmtId="4" fontId="10" fillId="33" borderId="25" xfId="0" applyNumberFormat="1" applyFont="1" applyFill="1" applyBorder="1" applyAlignment="1">
      <alignment horizontal="right" vertical="center"/>
    </xf>
    <xf numFmtId="4" fontId="10" fillId="33" borderId="18" xfId="0" applyNumberFormat="1" applyFont="1" applyFill="1" applyBorder="1" applyAlignment="1">
      <alignment horizontal="right"/>
    </xf>
    <xf numFmtId="4" fontId="10" fillId="33" borderId="25" xfId="0" applyNumberFormat="1" applyFont="1" applyFill="1" applyBorder="1" applyAlignment="1">
      <alignment horizontal="right"/>
    </xf>
    <xf numFmtId="4" fontId="10" fillId="33" borderId="25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4" fontId="10" fillId="33" borderId="22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left" vertical="center"/>
    </xf>
    <xf numFmtId="4" fontId="13" fillId="33" borderId="18" xfId="0" applyNumberFormat="1" applyFont="1" applyFill="1" applyBorder="1" applyAlignment="1">
      <alignment horizontal="right"/>
    </xf>
    <xf numFmtId="4" fontId="13" fillId="33" borderId="25" xfId="0" applyNumberFormat="1" applyFont="1" applyFill="1" applyBorder="1" applyAlignment="1">
      <alignment horizontal="right"/>
    </xf>
    <xf numFmtId="4" fontId="13" fillId="33" borderId="25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left" vertical="center" indent="2"/>
    </xf>
    <xf numFmtId="0" fontId="10" fillId="33" borderId="0" xfId="0" applyFont="1" applyFill="1" applyBorder="1" applyAlignment="1">
      <alignment horizontal="left" vertical="center" indent="2"/>
    </xf>
    <xf numFmtId="0" fontId="10" fillId="33" borderId="1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" fontId="10" fillId="33" borderId="14" xfId="0" applyNumberFormat="1" applyFont="1" applyFill="1" applyBorder="1" applyAlignment="1">
      <alignment horizontal="right"/>
    </xf>
    <xf numFmtId="4" fontId="10" fillId="33" borderId="26" xfId="0" applyNumberFormat="1" applyFont="1" applyFill="1" applyBorder="1" applyAlignment="1">
      <alignment horizontal="right"/>
    </xf>
    <xf numFmtId="4" fontId="10" fillId="33" borderId="2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10" fillId="33" borderId="12" xfId="0" applyNumberFormat="1" applyFont="1" applyFill="1" applyBorder="1" applyAlignment="1">
      <alignment horizontal="right"/>
    </xf>
    <xf numFmtId="4" fontId="10" fillId="33" borderId="13" xfId="0" applyNumberFormat="1" applyFont="1" applyFill="1" applyBorder="1" applyAlignment="1">
      <alignment horizontal="right"/>
    </xf>
    <xf numFmtId="4" fontId="10" fillId="33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4" fontId="13" fillId="33" borderId="15" xfId="0" applyNumberFormat="1" applyFont="1" applyFill="1" applyBorder="1" applyAlignment="1">
      <alignment horizontal="right"/>
    </xf>
    <xf numFmtId="4" fontId="13" fillId="33" borderId="0" xfId="0" applyNumberFormat="1" applyFont="1" applyFill="1" applyBorder="1" applyAlignment="1">
      <alignment horizontal="right"/>
    </xf>
    <xf numFmtId="4" fontId="13" fillId="33" borderId="11" xfId="0" applyNumberFormat="1" applyFont="1" applyFill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4" fontId="13" fillId="33" borderId="27" xfId="0" applyNumberFormat="1" applyFont="1" applyFill="1" applyBorder="1" applyAlignment="1">
      <alignment horizontal="right"/>
    </xf>
    <xf numFmtId="4" fontId="13" fillId="33" borderId="28" xfId="0" applyNumberFormat="1" applyFont="1" applyFill="1" applyBorder="1" applyAlignment="1">
      <alignment horizontal="right"/>
    </xf>
    <xf numFmtId="4" fontId="13" fillId="33" borderId="29" xfId="0" applyNumberFormat="1" applyFont="1" applyFill="1" applyBorder="1" applyAlignment="1">
      <alignment/>
    </xf>
    <xf numFmtId="4" fontId="10" fillId="33" borderId="29" xfId="0" applyNumberFormat="1" applyFont="1" applyFill="1" applyBorder="1" applyAlignment="1">
      <alignment horizontal="right"/>
    </xf>
    <xf numFmtId="4" fontId="10" fillId="33" borderId="30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vertical="center"/>
    </xf>
    <xf numFmtId="4" fontId="10" fillId="33" borderId="31" xfId="0" applyNumberFormat="1" applyFont="1" applyFill="1" applyBorder="1" applyAlignment="1">
      <alignment/>
    </xf>
    <xf numFmtId="4" fontId="13" fillId="33" borderId="31" xfId="0" applyNumberFormat="1" applyFont="1" applyFill="1" applyBorder="1" applyAlignment="1">
      <alignment horizontal="right"/>
    </xf>
    <xf numFmtId="4" fontId="13" fillId="33" borderId="24" xfId="0" applyNumberFormat="1" applyFont="1" applyFill="1" applyBorder="1" applyAlignment="1">
      <alignment horizontal="right" vertical="center"/>
    </xf>
    <xf numFmtId="4" fontId="13" fillId="33" borderId="22" xfId="0" applyNumberFormat="1" applyFont="1" applyFill="1" applyBorder="1" applyAlignment="1">
      <alignment horizontal="right" vertical="center"/>
    </xf>
    <xf numFmtId="4" fontId="13" fillId="33" borderId="31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left" vertical="center" indent="2"/>
    </xf>
    <xf numFmtId="4" fontId="11" fillId="33" borderId="18" xfId="0" applyNumberFormat="1" applyFont="1" applyFill="1" applyBorder="1" applyAlignment="1">
      <alignment horizontal="right"/>
    </xf>
    <xf numFmtId="4" fontId="10" fillId="33" borderId="25" xfId="0" applyNumberFormat="1" applyFont="1" applyFill="1" applyBorder="1" applyAlignment="1">
      <alignment vertical="center"/>
    </xf>
    <xf numFmtId="4" fontId="10" fillId="33" borderId="24" xfId="0" applyNumberFormat="1" applyFont="1" applyFill="1" applyBorder="1" applyAlignment="1">
      <alignment horizontal="right" vertical="center"/>
    </xf>
    <xf numFmtId="4" fontId="10" fillId="33" borderId="22" xfId="0" applyNumberFormat="1" applyFont="1" applyFill="1" applyBorder="1" applyAlignment="1">
      <alignment horizontal="right" vertical="center"/>
    </xf>
    <xf numFmtId="4" fontId="10" fillId="33" borderId="31" xfId="0" applyNumberFormat="1" applyFont="1" applyFill="1" applyBorder="1" applyAlignment="1">
      <alignment vertical="center"/>
    </xf>
    <xf numFmtId="4" fontId="13" fillId="33" borderId="31" xfId="0" applyNumberFormat="1" applyFont="1" applyFill="1" applyBorder="1" applyAlignment="1">
      <alignment vertical="center"/>
    </xf>
    <xf numFmtId="4" fontId="13" fillId="33" borderId="31" xfId="0" applyNumberFormat="1" applyFont="1" applyFill="1" applyBorder="1" applyAlignment="1">
      <alignment/>
    </xf>
    <xf numFmtId="0" fontId="13" fillId="33" borderId="15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4" fontId="13" fillId="33" borderId="32" xfId="0" applyNumberFormat="1" applyFont="1" applyFill="1" applyBorder="1" applyAlignment="1">
      <alignment horizontal="right" vertical="center"/>
    </xf>
    <xf numFmtId="4" fontId="13" fillId="33" borderId="33" xfId="0" applyNumberFormat="1" applyFont="1" applyFill="1" applyBorder="1" applyAlignment="1">
      <alignment vertical="center"/>
    </xf>
    <xf numFmtId="4" fontId="13" fillId="33" borderId="34" xfId="0" applyNumberFormat="1" applyFont="1" applyFill="1" applyBorder="1" applyAlignment="1">
      <alignment horizontal="right"/>
    </xf>
    <xf numFmtId="4" fontId="13" fillId="33" borderId="35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4" fontId="13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4" xfId="0" applyFont="1" applyBorder="1" applyAlignment="1">
      <alignment vertical="center"/>
    </xf>
    <xf numFmtId="4" fontId="13" fillId="0" borderId="2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4" fontId="10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/>
    </xf>
    <xf numFmtId="0" fontId="10" fillId="0" borderId="2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4" fontId="13" fillId="0" borderId="2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4" fillId="0" borderId="36" xfId="0" applyFont="1" applyBorder="1" applyAlignment="1">
      <alignment/>
    </xf>
    <xf numFmtId="0" fontId="13" fillId="0" borderId="40" xfId="0" applyFont="1" applyBorder="1" applyAlignment="1">
      <alignment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justify" vertical="center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justify" vertical="center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6" fillId="33" borderId="21" xfId="0" applyFont="1" applyFill="1" applyBorder="1" applyAlignment="1">
      <alignment horizontal="right" vertical="center"/>
    </xf>
    <xf numFmtId="0" fontId="16" fillId="33" borderId="0" xfId="0" applyFont="1" applyFill="1" applyAlignment="1">
      <alignment horizontal="center" vertical="center"/>
    </xf>
    <xf numFmtId="0" fontId="15" fillId="33" borderId="22" xfId="0" applyFont="1" applyFill="1" applyBorder="1" applyAlignment="1">
      <alignment vertical="center"/>
    </xf>
    <xf numFmtId="0" fontId="16" fillId="33" borderId="24" xfId="0" applyFont="1" applyFill="1" applyBorder="1" applyAlignment="1">
      <alignment horizontal="right" vertical="center"/>
    </xf>
    <xf numFmtId="0" fontId="16" fillId="33" borderId="44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vertical="center"/>
    </xf>
    <xf numFmtId="0" fontId="15" fillId="33" borderId="24" xfId="0" applyFont="1" applyFill="1" applyBorder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18" fillId="33" borderId="24" xfId="0" applyFont="1" applyFill="1" applyBorder="1" applyAlignment="1">
      <alignment/>
    </xf>
    <xf numFmtId="0" fontId="16" fillId="33" borderId="45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7" fillId="33" borderId="24" xfId="0" applyFont="1" applyFill="1" applyBorder="1" applyAlignment="1">
      <alignment vertical="center"/>
    </xf>
    <xf numFmtId="0" fontId="17" fillId="33" borderId="0" xfId="0" applyFont="1" applyFill="1" applyAlignment="1">
      <alignment horizontal="center" vertical="center"/>
    </xf>
    <xf numFmtId="0" fontId="16" fillId="33" borderId="24" xfId="0" applyFont="1" applyFill="1" applyBorder="1" applyAlignment="1">
      <alignment vertical="center"/>
    </xf>
    <xf numFmtId="0" fontId="15" fillId="33" borderId="38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4" fontId="16" fillId="33" borderId="24" xfId="0" applyNumberFormat="1" applyFont="1" applyFill="1" applyBorder="1" applyAlignment="1">
      <alignment horizontal="right" vertical="center"/>
    </xf>
    <xf numFmtId="0" fontId="15" fillId="33" borderId="44" xfId="0" applyFont="1" applyFill="1" applyBorder="1" applyAlignment="1">
      <alignment horizontal="right" vertical="center"/>
    </xf>
    <xf numFmtId="0" fontId="18" fillId="33" borderId="24" xfId="0" applyFont="1" applyFill="1" applyBorder="1" applyAlignment="1">
      <alignment vertical="center"/>
    </xf>
    <xf numFmtId="0" fontId="18" fillId="33" borderId="0" xfId="0" applyFont="1" applyFill="1" applyAlignment="1">
      <alignment/>
    </xf>
    <xf numFmtId="0" fontId="15" fillId="33" borderId="22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4" fontId="15" fillId="33" borderId="24" xfId="0" applyNumberFormat="1" applyFont="1" applyFill="1" applyBorder="1" applyAlignment="1">
      <alignment horizontal="right" vertical="center"/>
    </xf>
    <xf numFmtId="4" fontId="15" fillId="33" borderId="0" xfId="0" applyNumberFormat="1" applyFont="1" applyFill="1" applyAlignment="1">
      <alignment horizontal="right" vertical="center"/>
    </xf>
    <xf numFmtId="0" fontId="15" fillId="33" borderId="0" xfId="0" applyFont="1" applyFill="1" applyAlignment="1">
      <alignment horizontal="right" vertical="center"/>
    </xf>
    <xf numFmtId="0" fontId="15" fillId="33" borderId="44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vertical="center"/>
    </xf>
    <xf numFmtId="0" fontId="15" fillId="33" borderId="40" xfId="0" applyFont="1" applyFill="1" applyBorder="1" applyAlignment="1">
      <alignment vertical="center"/>
    </xf>
    <xf numFmtId="0" fontId="15" fillId="33" borderId="36" xfId="0" applyFont="1" applyFill="1" applyBorder="1" applyAlignment="1">
      <alignment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vertical="center"/>
    </xf>
    <xf numFmtId="0" fontId="15" fillId="33" borderId="4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vertical="center"/>
    </xf>
    <xf numFmtId="0" fontId="16" fillId="33" borderId="40" xfId="0" applyFont="1" applyFill="1" applyBorder="1" applyAlignment="1">
      <alignment vertical="center"/>
    </xf>
    <xf numFmtId="0" fontId="16" fillId="33" borderId="36" xfId="0" applyFont="1" applyFill="1" applyBorder="1" applyAlignment="1">
      <alignment vertical="center"/>
    </xf>
    <xf numFmtId="0" fontId="18" fillId="33" borderId="40" xfId="0" applyFont="1" applyFill="1" applyBorder="1" applyAlignment="1">
      <alignment/>
    </xf>
    <xf numFmtId="0" fontId="18" fillId="33" borderId="36" xfId="0" applyFont="1" applyFill="1" applyBorder="1" applyAlignment="1">
      <alignment/>
    </xf>
    <xf numFmtId="0" fontId="16" fillId="33" borderId="39" xfId="0" applyFont="1" applyFill="1" applyBorder="1" applyAlignment="1">
      <alignment vertical="center"/>
    </xf>
    <xf numFmtId="0" fontId="16" fillId="33" borderId="4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/>
    </xf>
    <xf numFmtId="0" fontId="16" fillId="33" borderId="3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right" vertical="center"/>
    </xf>
    <xf numFmtId="4" fontId="16" fillId="33" borderId="36" xfId="0" applyNumberFormat="1" applyFont="1" applyFill="1" applyBorder="1" applyAlignment="1">
      <alignment horizontal="right" vertical="center"/>
    </xf>
    <xf numFmtId="4" fontId="16" fillId="33" borderId="36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0" fontId="13" fillId="0" borderId="4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38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6" fillId="0" borderId="47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2" fontId="13" fillId="0" borderId="42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27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48" xfId="0" applyFont="1" applyFill="1" applyBorder="1" applyAlignment="1">
      <alignment horizontal="left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vertical="center"/>
    </xf>
    <xf numFmtId="0" fontId="16" fillId="33" borderId="42" xfId="0" applyFont="1" applyFill="1" applyBorder="1" applyAlignment="1">
      <alignment vertical="center"/>
    </xf>
    <xf numFmtId="0" fontId="16" fillId="33" borderId="47" xfId="0" applyFont="1" applyFill="1" applyBorder="1" applyAlignment="1">
      <alignment horizontal="right" vertical="center"/>
    </xf>
    <xf numFmtId="0" fontId="16" fillId="33" borderId="51" xfId="0" applyFont="1" applyFill="1" applyBorder="1" applyAlignment="1">
      <alignment horizontal="right" vertical="center"/>
    </xf>
    <xf numFmtId="0" fontId="15" fillId="33" borderId="38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38" xfId="0" applyFont="1" applyFill="1" applyBorder="1" applyAlignment="1">
      <alignment horizontal="right" vertical="center"/>
    </xf>
    <xf numFmtId="0" fontId="16" fillId="33" borderId="44" xfId="0" applyFont="1" applyFill="1" applyBorder="1" applyAlignment="1">
      <alignment horizontal="right" vertical="center"/>
    </xf>
    <xf numFmtId="0" fontId="17" fillId="33" borderId="38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5" fillId="33" borderId="38" xfId="0" applyFont="1" applyFill="1" applyBorder="1" applyAlignment="1">
      <alignment horizontal="right" vertical="center"/>
    </xf>
    <xf numFmtId="0" fontId="15" fillId="33" borderId="44" xfId="0" applyFont="1" applyFill="1" applyBorder="1" applyAlignment="1">
      <alignment horizontal="right" vertical="center"/>
    </xf>
    <xf numFmtId="0" fontId="18" fillId="33" borderId="38" xfId="0" applyFont="1" applyFill="1" applyBorder="1" applyAlignment="1">
      <alignment vertical="center"/>
    </xf>
    <xf numFmtId="0" fontId="18" fillId="33" borderId="44" xfId="0" applyFont="1" applyFill="1" applyBorder="1" applyAlignment="1">
      <alignment vertical="center"/>
    </xf>
    <xf numFmtId="0" fontId="15" fillId="33" borderId="37" xfId="0" applyFont="1" applyFill="1" applyBorder="1" applyAlignment="1">
      <alignment horizontal="right" vertical="center"/>
    </xf>
    <xf numFmtId="0" fontId="15" fillId="33" borderId="46" xfId="0" applyFont="1" applyFill="1" applyBorder="1" applyAlignment="1">
      <alignment horizontal="right" vertical="center"/>
    </xf>
    <xf numFmtId="0" fontId="16" fillId="33" borderId="43" xfId="0" applyFont="1" applyFill="1" applyBorder="1" applyAlignment="1">
      <alignment vertical="center"/>
    </xf>
    <xf numFmtId="0" fontId="16" fillId="33" borderId="39" xfId="0" applyFont="1" applyFill="1" applyBorder="1" applyAlignment="1">
      <alignment vertical="center"/>
    </xf>
    <xf numFmtId="4" fontId="16" fillId="33" borderId="43" xfId="0" applyNumberFormat="1" applyFont="1" applyFill="1" applyBorder="1" applyAlignment="1">
      <alignment horizontal="right" vertical="center"/>
    </xf>
    <xf numFmtId="4" fontId="16" fillId="33" borderId="39" xfId="0" applyNumberFormat="1" applyFont="1" applyFill="1" applyBorder="1" applyAlignment="1">
      <alignment horizontal="right" vertical="center"/>
    </xf>
    <xf numFmtId="4" fontId="16" fillId="33" borderId="20" xfId="0" applyNumberFormat="1" applyFont="1" applyFill="1" applyBorder="1" applyAlignment="1">
      <alignment horizontal="right" vertical="center"/>
    </xf>
    <xf numFmtId="4" fontId="16" fillId="33" borderId="49" xfId="0" applyNumberFormat="1" applyFont="1" applyFill="1" applyBorder="1" applyAlignment="1">
      <alignment horizontal="right" vertical="center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7"/>
  <sheetViews>
    <sheetView zoomScale="55" zoomScaleNormal="55" workbookViewId="0" topLeftCell="A58">
      <selection activeCell="S27" sqref="S27"/>
    </sheetView>
  </sheetViews>
  <sheetFormatPr defaultColWidth="9.140625" defaultRowHeight="12.75"/>
  <cols>
    <col min="3" max="3" width="50.57421875" style="0" customWidth="1"/>
    <col min="4" max="10" width="9.140625" style="0" customWidth="1"/>
    <col min="12" max="12" width="11.8515625" style="0" customWidth="1"/>
    <col min="13" max="13" width="25.421875" style="1" bestFit="1" customWidth="1"/>
    <col min="14" max="14" width="24.140625" style="2" bestFit="1" customWidth="1"/>
    <col min="15" max="15" width="24.00390625" style="3" bestFit="1" customWidth="1"/>
    <col min="16" max="16" width="24.7109375" style="4" bestFit="1" customWidth="1"/>
    <col min="17" max="17" width="12.421875" style="0" customWidth="1"/>
    <col min="18" max="18" width="46.57421875" style="0" customWidth="1"/>
    <col min="19" max="19" width="9.140625" style="0" customWidth="1"/>
    <col min="20" max="20" width="17.421875" style="0" customWidth="1"/>
    <col min="21" max="21" width="25.28125" style="1" customWidth="1"/>
  </cols>
  <sheetData>
    <row r="1" spans="1:21" s="6" customFormat="1" ht="31.5" customHeight="1">
      <c r="A1" s="15"/>
      <c r="B1" s="15"/>
      <c r="C1" s="237" t="s">
        <v>66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16"/>
      <c r="R1" s="15"/>
      <c r="S1" s="15"/>
      <c r="U1" s="7"/>
    </row>
    <row r="2" spans="1:19" ht="23.25">
      <c r="A2" s="12"/>
      <c r="B2" s="12"/>
      <c r="C2" s="22"/>
      <c r="D2" s="23"/>
      <c r="E2" s="23"/>
      <c r="F2" s="23"/>
      <c r="G2" s="23"/>
      <c r="H2" s="23"/>
      <c r="I2" s="23"/>
      <c r="J2" s="23"/>
      <c r="K2" s="23"/>
      <c r="L2" s="24"/>
      <c r="M2" s="25"/>
      <c r="N2" s="26"/>
      <c r="O2" s="26"/>
      <c r="P2" s="27"/>
      <c r="Q2" s="8"/>
      <c r="R2" s="12"/>
      <c r="S2" s="12"/>
    </row>
    <row r="3" spans="1:19" ht="23.25">
      <c r="A3" s="12"/>
      <c r="B3" s="12"/>
      <c r="C3" s="28" t="s">
        <v>0</v>
      </c>
      <c r="D3" s="29"/>
      <c r="E3" s="29"/>
      <c r="F3" s="29"/>
      <c r="G3" s="29"/>
      <c r="H3" s="29"/>
      <c r="I3" s="29"/>
      <c r="J3" s="30"/>
      <c r="K3" s="30"/>
      <c r="L3" s="31"/>
      <c r="M3" s="25"/>
      <c r="N3" s="26"/>
      <c r="O3" s="26"/>
      <c r="P3" s="27"/>
      <c r="Q3" s="8"/>
      <c r="R3" s="12"/>
      <c r="S3" s="12"/>
    </row>
    <row r="4" spans="1:19" ht="23.25">
      <c r="A4" s="12"/>
      <c r="B4" s="12"/>
      <c r="C4" s="32"/>
      <c r="D4" s="30"/>
      <c r="E4" s="30"/>
      <c r="F4" s="30"/>
      <c r="G4" s="30"/>
      <c r="H4" s="30"/>
      <c r="I4" s="30"/>
      <c r="J4" s="30"/>
      <c r="K4" s="30"/>
      <c r="L4" s="31"/>
      <c r="M4" s="25"/>
      <c r="N4" s="26"/>
      <c r="O4" s="26"/>
      <c r="P4" s="27"/>
      <c r="Q4" s="8"/>
      <c r="R4" s="12"/>
      <c r="S4" s="12"/>
    </row>
    <row r="5" spans="1:19" ht="23.25">
      <c r="A5" s="12"/>
      <c r="B5" s="12"/>
      <c r="C5" s="33" t="s">
        <v>53</v>
      </c>
      <c r="D5" s="29"/>
      <c r="E5" s="29"/>
      <c r="F5" s="29"/>
      <c r="G5" s="29"/>
      <c r="H5" s="29"/>
      <c r="I5" s="29"/>
      <c r="J5" s="30"/>
      <c r="K5" s="30"/>
      <c r="L5" s="31"/>
      <c r="M5" s="25"/>
      <c r="N5" s="26"/>
      <c r="O5" s="26">
        <f>+M6++M7+M8</f>
        <v>9662424.65</v>
      </c>
      <c r="P5" s="27"/>
      <c r="Q5" s="8"/>
      <c r="R5" s="12"/>
      <c r="S5" s="12"/>
    </row>
    <row r="6" spans="1:19" ht="23.25">
      <c r="A6" s="12"/>
      <c r="B6" s="12"/>
      <c r="C6" s="33" t="s">
        <v>7</v>
      </c>
      <c r="D6" s="29"/>
      <c r="E6" s="29"/>
      <c r="F6" s="29"/>
      <c r="G6" s="29"/>
      <c r="H6" s="29"/>
      <c r="I6" s="29"/>
      <c r="J6" s="30"/>
      <c r="K6" s="30"/>
      <c r="L6" s="31"/>
      <c r="M6" s="25">
        <v>9662424.65</v>
      </c>
      <c r="N6" s="34"/>
      <c r="O6" s="26"/>
      <c r="P6" s="27"/>
      <c r="Q6" s="8"/>
      <c r="R6" s="12"/>
      <c r="S6" s="12"/>
    </row>
    <row r="7" spans="1:19" ht="23.25">
      <c r="A7" s="12"/>
      <c r="B7" s="12"/>
      <c r="C7" s="33" t="s">
        <v>8</v>
      </c>
      <c r="D7" s="29"/>
      <c r="E7" s="29"/>
      <c r="F7" s="29"/>
      <c r="G7" s="29"/>
      <c r="H7" s="29"/>
      <c r="I7" s="29"/>
      <c r="J7" s="30"/>
      <c r="K7" s="30"/>
      <c r="L7" s="31"/>
      <c r="M7" s="25"/>
      <c r="N7" s="26"/>
      <c r="O7" s="26"/>
      <c r="P7" s="27"/>
      <c r="Q7" s="8"/>
      <c r="R7" s="12"/>
      <c r="S7" s="12"/>
    </row>
    <row r="8" spans="1:19" ht="23.25">
      <c r="A8" s="12"/>
      <c r="B8" s="12"/>
      <c r="C8" s="33" t="s">
        <v>9</v>
      </c>
      <c r="D8" s="29"/>
      <c r="E8" s="29"/>
      <c r="F8" s="29"/>
      <c r="G8" s="29"/>
      <c r="H8" s="29"/>
      <c r="I8" s="29"/>
      <c r="J8" s="30"/>
      <c r="K8" s="30"/>
      <c r="L8" s="31"/>
      <c r="M8" s="25"/>
      <c r="N8" s="26"/>
      <c r="O8" s="26"/>
      <c r="P8" s="27"/>
      <c r="Q8" s="8"/>
      <c r="R8" s="12"/>
      <c r="S8" s="12"/>
    </row>
    <row r="9" spans="1:19" ht="23.25">
      <c r="A9" s="12"/>
      <c r="B9" s="12"/>
      <c r="C9" s="32"/>
      <c r="D9" s="30"/>
      <c r="E9" s="30"/>
      <c r="F9" s="30"/>
      <c r="G9" s="30"/>
      <c r="H9" s="30"/>
      <c r="I9" s="30"/>
      <c r="J9" s="30"/>
      <c r="K9" s="30"/>
      <c r="L9" s="31"/>
      <c r="M9" s="25"/>
      <c r="N9" s="26"/>
      <c r="O9" s="26"/>
      <c r="P9" s="27"/>
      <c r="Q9" s="8"/>
      <c r="R9" s="12"/>
      <c r="S9" s="12"/>
    </row>
    <row r="10" spans="1:19" ht="23.25">
      <c r="A10" s="12"/>
      <c r="B10" s="12"/>
      <c r="C10" s="33" t="s">
        <v>54</v>
      </c>
      <c r="D10" s="29"/>
      <c r="E10" s="29"/>
      <c r="F10" s="29"/>
      <c r="G10" s="29"/>
      <c r="H10" s="29"/>
      <c r="I10" s="29"/>
      <c r="J10" s="30"/>
      <c r="K10" s="30"/>
      <c r="L10" s="31"/>
      <c r="M10" s="25"/>
      <c r="N10" s="26"/>
      <c r="O10" s="26">
        <f>+M11+M12+M13+M14+M15+M16+M17</f>
        <v>51276995.84</v>
      </c>
      <c r="P10" s="27"/>
      <c r="Q10" s="8"/>
      <c r="R10" s="12"/>
      <c r="S10" s="12"/>
    </row>
    <row r="11" spans="1:19" ht="23.25">
      <c r="A11" s="12"/>
      <c r="B11" s="12"/>
      <c r="C11" s="33" t="s">
        <v>10</v>
      </c>
      <c r="D11" s="29"/>
      <c r="E11" s="29"/>
      <c r="F11" s="29"/>
      <c r="G11" s="29"/>
      <c r="H11" s="29"/>
      <c r="I11" s="29"/>
      <c r="J11" s="30"/>
      <c r="K11" s="30"/>
      <c r="L11" s="31"/>
      <c r="M11" s="25">
        <v>50750366.42</v>
      </c>
      <c r="N11" s="26"/>
      <c r="O11" s="26"/>
      <c r="P11" s="27"/>
      <c r="Q11" s="8"/>
      <c r="R11" s="12"/>
      <c r="S11" s="12"/>
    </row>
    <row r="12" spans="1:19" ht="23.25">
      <c r="A12" s="12"/>
      <c r="B12" s="12"/>
      <c r="C12" s="33" t="s">
        <v>11</v>
      </c>
      <c r="D12" s="29"/>
      <c r="E12" s="29"/>
      <c r="F12" s="29"/>
      <c r="G12" s="29"/>
      <c r="H12" s="29"/>
      <c r="I12" s="29"/>
      <c r="J12" s="30"/>
      <c r="K12" s="30"/>
      <c r="L12" s="31"/>
      <c r="M12" s="25">
        <v>293821.84</v>
      </c>
      <c r="N12" s="26"/>
      <c r="O12" s="26"/>
      <c r="P12" s="27"/>
      <c r="Q12" s="8"/>
      <c r="R12" s="12"/>
      <c r="S12" s="12"/>
    </row>
    <row r="13" spans="1:19" ht="23.25">
      <c r="A13" s="12"/>
      <c r="B13" s="12"/>
      <c r="C13" s="33" t="s">
        <v>12</v>
      </c>
      <c r="D13" s="29"/>
      <c r="E13" s="29"/>
      <c r="F13" s="29"/>
      <c r="G13" s="29"/>
      <c r="H13" s="29"/>
      <c r="I13" s="29"/>
      <c r="J13" s="30"/>
      <c r="K13" s="30"/>
      <c r="L13" s="31"/>
      <c r="M13" s="25"/>
      <c r="N13" s="26"/>
      <c r="O13" s="26"/>
      <c r="P13" s="27"/>
      <c r="Q13" s="8"/>
      <c r="R13" s="12"/>
      <c r="S13" s="12"/>
    </row>
    <row r="14" spans="1:19" ht="23.25">
      <c r="A14" s="12"/>
      <c r="B14" s="12"/>
      <c r="C14" s="33" t="s">
        <v>13</v>
      </c>
      <c r="D14" s="29"/>
      <c r="E14" s="29"/>
      <c r="F14" s="29"/>
      <c r="G14" s="29"/>
      <c r="H14" s="29"/>
      <c r="I14" s="29"/>
      <c r="J14" s="30"/>
      <c r="K14" s="30"/>
      <c r="L14" s="31"/>
      <c r="M14" s="25">
        <v>128000</v>
      </c>
      <c r="N14" s="26"/>
      <c r="O14" s="26"/>
      <c r="P14" s="27"/>
      <c r="Q14" s="8"/>
      <c r="R14" s="12"/>
      <c r="S14" s="12"/>
    </row>
    <row r="15" spans="1:19" ht="23.25">
      <c r="A15" s="12"/>
      <c r="B15" s="12"/>
      <c r="C15" s="33" t="s">
        <v>14</v>
      </c>
      <c r="D15" s="29"/>
      <c r="E15" s="29"/>
      <c r="F15" s="29"/>
      <c r="G15" s="29"/>
      <c r="H15" s="29"/>
      <c r="I15" s="29"/>
      <c r="J15" s="30"/>
      <c r="K15" s="30"/>
      <c r="L15" s="31"/>
      <c r="M15" s="25"/>
      <c r="N15" s="26"/>
      <c r="O15" s="26"/>
      <c r="P15" s="27"/>
      <c r="Q15" s="8"/>
      <c r="R15" s="12"/>
      <c r="S15" s="12"/>
    </row>
    <row r="16" spans="1:19" ht="23.25">
      <c r="A16" s="12"/>
      <c r="B16" s="12"/>
      <c r="C16" s="33" t="s">
        <v>15</v>
      </c>
      <c r="D16" s="29"/>
      <c r="E16" s="29"/>
      <c r="F16" s="29"/>
      <c r="G16" s="29"/>
      <c r="H16" s="29"/>
      <c r="I16" s="29"/>
      <c r="J16" s="30"/>
      <c r="K16" s="30"/>
      <c r="L16" s="31"/>
      <c r="M16" s="25">
        <v>35807.58</v>
      </c>
      <c r="N16" s="26"/>
      <c r="O16" s="26"/>
      <c r="P16" s="27"/>
      <c r="Q16" s="8"/>
      <c r="R16" s="12"/>
      <c r="S16" s="12"/>
    </row>
    <row r="17" spans="1:19" ht="23.25">
      <c r="A17" s="12"/>
      <c r="B17" s="12"/>
      <c r="C17" s="33" t="s">
        <v>16</v>
      </c>
      <c r="D17" s="29"/>
      <c r="E17" s="29"/>
      <c r="F17" s="29"/>
      <c r="G17" s="29"/>
      <c r="H17" s="29"/>
      <c r="I17" s="29"/>
      <c r="J17" s="30"/>
      <c r="K17" s="30"/>
      <c r="L17" s="31"/>
      <c r="M17" s="25">
        <v>69000</v>
      </c>
      <c r="N17" s="26"/>
      <c r="O17" s="26"/>
      <c r="P17" s="27"/>
      <c r="Q17" s="8"/>
      <c r="R17" s="12"/>
      <c r="S17" s="12"/>
    </row>
    <row r="18" spans="1:19" ht="23.25">
      <c r="A18" s="12"/>
      <c r="B18" s="12"/>
      <c r="C18" s="32"/>
      <c r="D18" s="30"/>
      <c r="E18" s="30"/>
      <c r="F18" s="30"/>
      <c r="G18" s="30"/>
      <c r="H18" s="30"/>
      <c r="I18" s="30"/>
      <c r="J18" s="30"/>
      <c r="K18" s="30"/>
      <c r="L18" s="31"/>
      <c r="M18" s="25"/>
      <c r="N18" s="26"/>
      <c r="O18" s="26"/>
      <c r="P18" s="27"/>
      <c r="Q18" s="8"/>
      <c r="R18" s="12"/>
      <c r="S18" s="12"/>
    </row>
    <row r="19" spans="1:19" ht="23.25">
      <c r="A19" s="12"/>
      <c r="B19" s="12"/>
      <c r="C19" s="32"/>
      <c r="D19" s="30"/>
      <c r="E19" s="30"/>
      <c r="F19" s="30"/>
      <c r="G19" s="30"/>
      <c r="H19" s="30"/>
      <c r="I19" s="30"/>
      <c r="J19" s="30"/>
      <c r="K19" s="30"/>
      <c r="L19" s="31"/>
      <c r="M19" s="25"/>
      <c r="N19" s="26"/>
      <c r="O19" s="26"/>
      <c r="P19" s="27"/>
      <c r="Q19" s="8"/>
      <c r="R19" s="12"/>
      <c r="S19" s="12"/>
    </row>
    <row r="20" spans="1:19" ht="23.25">
      <c r="A20" s="12"/>
      <c r="B20" s="12"/>
      <c r="C20" s="33" t="s">
        <v>55</v>
      </c>
      <c r="D20" s="29"/>
      <c r="E20" s="29"/>
      <c r="F20" s="29"/>
      <c r="G20" s="29"/>
      <c r="H20" s="29"/>
      <c r="I20" s="29"/>
      <c r="J20" s="29"/>
      <c r="K20" s="29"/>
      <c r="L20" s="35"/>
      <c r="M20" s="25">
        <v>6000000</v>
      </c>
      <c r="N20" s="26"/>
      <c r="O20" s="26">
        <f>+M20</f>
        <v>6000000</v>
      </c>
      <c r="P20" s="27"/>
      <c r="Q20" s="8"/>
      <c r="R20" s="12"/>
      <c r="S20" s="12"/>
    </row>
    <row r="21" spans="1:19" ht="23.25">
      <c r="A21" s="12"/>
      <c r="B21" s="12"/>
      <c r="C21" s="33"/>
      <c r="D21" s="29"/>
      <c r="E21" s="29"/>
      <c r="F21" s="29"/>
      <c r="G21" s="29"/>
      <c r="H21" s="29"/>
      <c r="I21" s="29"/>
      <c r="J21" s="29"/>
      <c r="K21" s="29"/>
      <c r="L21" s="35"/>
      <c r="M21" s="25"/>
      <c r="N21" s="26"/>
      <c r="O21" s="26"/>
      <c r="P21" s="27"/>
      <c r="Q21" s="8"/>
      <c r="R21" s="12"/>
      <c r="S21" s="12"/>
    </row>
    <row r="22" spans="1:19" ht="23.25">
      <c r="A22" s="12"/>
      <c r="B22" s="12"/>
      <c r="C22" s="33" t="s">
        <v>56</v>
      </c>
      <c r="D22" s="29"/>
      <c r="E22" s="29"/>
      <c r="F22" s="29"/>
      <c r="G22" s="29"/>
      <c r="H22" s="29"/>
      <c r="I22" s="29"/>
      <c r="J22" s="29"/>
      <c r="K22" s="29"/>
      <c r="L22" s="35"/>
      <c r="M22" s="25"/>
      <c r="N22" s="26"/>
      <c r="O22" s="26"/>
      <c r="P22" s="27"/>
      <c r="Q22" s="8"/>
      <c r="R22" s="12"/>
      <c r="S22" s="12"/>
    </row>
    <row r="23" spans="1:19" ht="23.25">
      <c r="A23" s="12"/>
      <c r="B23" s="12"/>
      <c r="C23" s="33"/>
      <c r="D23" s="29"/>
      <c r="E23" s="29"/>
      <c r="F23" s="29"/>
      <c r="G23" s="29"/>
      <c r="H23" s="29"/>
      <c r="I23" s="29"/>
      <c r="J23" s="29"/>
      <c r="K23" s="29"/>
      <c r="L23" s="35"/>
      <c r="M23" s="25"/>
      <c r="N23" s="26"/>
      <c r="O23" s="26"/>
      <c r="P23" s="27"/>
      <c r="Q23" s="8"/>
      <c r="R23" s="12"/>
      <c r="S23" s="12"/>
    </row>
    <row r="24" spans="1:19" ht="23.25">
      <c r="A24" s="12"/>
      <c r="B24" s="12"/>
      <c r="C24" s="33" t="s">
        <v>57</v>
      </c>
      <c r="D24" s="29"/>
      <c r="E24" s="29"/>
      <c r="F24" s="29"/>
      <c r="G24" s="29"/>
      <c r="H24" s="29"/>
      <c r="I24" s="29"/>
      <c r="J24" s="29"/>
      <c r="K24" s="29"/>
      <c r="L24" s="35"/>
      <c r="M24" s="25"/>
      <c r="N24" s="26"/>
      <c r="O24" s="26">
        <f>+M25+M26</f>
        <v>15817314</v>
      </c>
      <c r="P24" s="27"/>
      <c r="Q24" s="8"/>
      <c r="R24" s="12"/>
      <c r="S24" s="12"/>
    </row>
    <row r="25" spans="1:20" ht="23.25">
      <c r="A25" s="12"/>
      <c r="B25" s="12"/>
      <c r="C25" s="33" t="s">
        <v>17</v>
      </c>
      <c r="D25" s="29"/>
      <c r="E25" s="29"/>
      <c r="F25" s="29"/>
      <c r="G25" s="29"/>
      <c r="H25" s="29"/>
      <c r="I25" s="29"/>
      <c r="J25" s="29"/>
      <c r="K25" s="29"/>
      <c r="L25" s="35"/>
      <c r="M25" s="25">
        <v>13021314</v>
      </c>
      <c r="N25" s="26"/>
      <c r="O25" s="26"/>
      <c r="P25" s="27"/>
      <c r="Q25" s="8"/>
      <c r="R25" s="12"/>
      <c r="S25" s="13"/>
      <c r="T25" s="5"/>
    </row>
    <row r="26" spans="1:20" ht="23.25">
      <c r="A26" s="12"/>
      <c r="B26" s="12"/>
      <c r="C26" s="33" t="s">
        <v>51</v>
      </c>
      <c r="D26" s="29"/>
      <c r="E26" s="29"/>
      <c r="F26" s="29"/>
      <c r="G26" s="29"/>
      <c r="H26" s="29"/>
      <c r="I26" s="29"/>
      <c r="J26" s="29"/>
      <c r="K26" s="29"/>
      <c r="L26" s="35"/>
      <c r="M26" s="25">
        <v>2796000</v>
      </c>
      <c r="N26" s="26"/>
      <c r="O26" s="26"/>
      <c r="P26" s="27"/>
      <c r="Q26" s="8"/>
      <c r="R26" s="12"/>
      <c r="S26" s="13"/>
      <c r="T26" s="5"/>
    </row>
    <row r="27" spans="1:20" ht="23.25">
      <c r="A27" s="12"/>
      <c r="B27" s="12"/>
      <c r="C27" s="33"/>
      <c r="D27" s="29"/>
      <c r="E27" s="29"/>
      <c r="F27" s="29"/>
      <c r="G27" s="29"/>
      <c r="H27" s="29"/>
      <c r="I27" s="29"/>
      <c r="J27" s="29"/>
      <c r="K27" s="29"/>
      <c r="L27" s="35"/>
      <c r="M27" s="25"/>
      <c r="N27" s="26"/>
      <c r="O27" s="26"/>
      <c r="P27" s="27"/>
      <c r="Q27" s="8"/>
      <c r="R27" s="12"/>
      <c r="S27" s="12"/>
      <c r="T27" s="1"/>
    </row>
    <row r="28" spans="1:19" ht="23.25">
      <c r="A28" s="12"/>
      <c r="B28" s="12"/>
      <c r="C28" s="33" t="s">
        <v>58</v>
      </c>
      <c r="D28" s="29"/>
      <c r="E28" s="29"/>
      <c r="F28" s="29"/>
      <c r="G28" s="29"/>
      <c r="H28" s="29"/>
      <c r="I28" s="29"/>
      <c r="J28" s="29"/>
      <c r="K28" s="29"/>
      <c r="L28" s="35"/>
      <c r="M28" s="25"/>
      <c r="N28" s="26"/>
      <c r="O28" s="26"/>
      <c r="P28" s="27"/>
      <c r="Q28" s="8"/>
      <c r="R28" s="12"/>
      <c r="S28" s="12"/>
    </row>
    <row r="29" spans="1:19" ht="23.25">
      <c r="A29" s="12"/>
      <c r="B29" s="12"/>
      <c r="C29" s="33"/>
      <c r="D29" s="29"/>
      <c r="E29" s="29"/>
      <c r="F29" s="29"/>
      <c r="G29" s="29"/>
      <c r="H29" s="29"/>
      <c r="I29" s="29"/>
      <c r="J29" s="29"/>
      <c r="K29" s="29"/>
      <c r="L29" s="35"/>
      <c r="M29" s="25"/>
      <c r="N29" s="26"/>
      <c r="O29" s="26"/>
      <c r="P29" s="27"/>
      <c r="Q29" s="8"/>
      <c r="R29" s="12"/>
      <c r="S29" s="12"/>
    </row>
    <row r="30" spans="1:19" ht="23.25">
      <c r="A30" s="12"/>
      <c r="B30" s="12"/>
      <c r="C30" s="33" t="s">
        <v>59</v>
      </c>
      <c r="D30" s="29"/>
      <c r="E30" s="29"/>
      <c r="F30" s="29"/>
      <c r="G30" s="29"/>
      <c r="H30" s="29"/>
      <c r="I30" s="29"/>
      <c r="J30" s="29"/>
      <c r="K30" s="29"/>
      <c r="L30" s="35"/>
      <c r="M30" s="25"/>
      <c r="N30" s="26"/>
      <c r="O30" s="26"/>
      <c r="P30" s="27"/>
      <c r="Q30" s="8"/>
      <c r="R30" s="12"/>
      <c r="S30" s="12"/>
    </row>
    <row r="31" spans="1:19" ht="23.25">
      <c r="A31" s="12"/>
      <c r="B31" s="12"/>
      <c r="C31" s="33"/>
      <c r="D31" s="29"/>
      <c r="E31" s="29"/>
      <c r="F31" s="29"/>
      <c r="G31" s="29"/>
      <c r="H31" s="29"/>
      <c r="I31" s="29"/>
      <c r="J31" s="29"/>
      <c r="K31" s="29"/>
      <c r="L31" s="35"/>
      <c r="M31" s="25"/>
      <c r="N31" s="26"/>
      <c r="O31" s="26"/>
      <c r="P31" s="27"/>
      <c r="Q31" s="8"/>
      <c r="R31" s="12"/>
      <c r="S31" s="12"/>
    </row>
    <row r="32" spans="1:19" ht="23.25">
      <c r="A32" s="12"/>
      <c r="B32" s="12"/>
      <c r="C32" s="28" t="s">
        <v>52</v>
      </c>
      <c r="D32" s="36"/>
      <c r="E32" s="36"/>
      <c r="F32" s="36"/>
      <c r="G32" s="30"/>
      <c r="H32" s="30"/>
      <c r="I32" s="30"/>
      <c r="J32" s="30"/>
      <c r="K32" s="30"/>
      <c r="L32" s="31"/>
      <c r="M32" s="25"/>
      <c r="N32" s="26"/>
      <c r="O32" s="26"/>
      <c r="P32" s="37">
        <f>O24+O20+O10+O5</f>
        <v>82756734.49000001</v>
      </c>
      <c r="Q32" s="8"/>
      <c r="R32" s="12"/>
      <c r="S32" s="12"/>
    </row>
    <row r="33" spans="1:19" ht="23.25">
      <c r="A33" s="12"/>
      <c r="B33" s="12"/>
      <c r="C33" s="32"/>
      <c r="D33" s="30"/>
      <c r="E33" s="30"/>
      <c r="F33" s="30"/>
      <c r="G33" s="30"/>
      <c r="H33" s="30"/>
      <c r="I33" s="30"/>
      <c r="J33" s="30"/>
      <c r="K33" s="30"/>
      <c r="L33" s="31"/>
      <c r="M33" s="25"/>
      <c r="N33" s="26"/>
      <c r="O33" s="26"/>
      <c r="P33" s="27"/>
      <c r="Q33" s="8"/>
      <c r="R33" s="12"/>
      <c r="S33" s="12"/>
    </row>
    <row r="34" spans="1:19" ht="23.25">
      <c r="A34" s="12"/>
      <c r="B34" s="12"/>
      <c r="C34" s="32"/>
      <c r="D34" s="30"/>
      <c r="E34" s="30"/>
      <c r="F34" s="30"/>
      <c r="G34" s="30"/>
      <c r="H34" s="30"/>
      <c r="I34" s="30"/>
      <c r="J34" s="30"/>
      <c r="K34" s="30"/>
      <c r="L34" s="31"/>
      <c r="M34" s="25"/>
      <c r="N34" s="26"/>
      <c r="O34" s="26"/>
      <c r="P34" s="27"/>
      <c r="Q34" s="8"/>
      <c r="R34" s="12"/>
      <c r="S34" s="12"/>
    </row>
    <row r="35" spans="1:19" ht="23.25">
      <c r="A35" s="12"/>
      <c r="B35" s="12"/>
      <c r="C35" s="28" t="s">
        <v>1</v>
      </c>
      <c r="D35" s="36"/>
      <c r="E35" s="36"/>
      <c r="F35" s="29"/>
      <c r="G35" s="29"/>
      <c r="H35" s="29"/>
      <c r="I35" s="29"/>
      <c r="J35" s="30"/>
      <c r="K35" s="30"/>
      <c r="L35" s="31"/>
      <c r="M35" s="25"/>
      <c r="N35" s="26"/>
      <c r="O35" s="26"/>
      <c r="P35" s="27"/>
      <c r="Q35" s="8"/>
      <c r="R35" s="12"/>
      <c r="S35" s="12"/>
    </row>
    <row r="36" spans="1:19" ht="23.25">
      <c r="A36" s="12"/>
      <c r="B36" s="12"/>
      <c r="C36" s="32"/>
      <c r="D36" s="30"/>
      <c r="E36" s="30"/>
      <c r="F36" s="30"/>
      <c r="G36" s="30"/>
      <c r="H36" s="30"/>
      <c r="I36" s="30"/>
      <c r="J36" s="30"/>
      <c r="K36" s="30"/>
      <c r="L36" s="31"/>
      <c r="M36" s="25"/>
      <c r="N36" s="26"/>
      <c r="O36" s="26"/>
      <c r="P36" s="27"/>
      <c r="Q36" s="8"/>
      <c r="R36" s="12"/>
      <c r="S36" s="12"/>
    </row>
    <row r="37" spans="1:19" ht="23.25">
      <c r="A37" s="12"/>
      <c r="B37" s="12"/>
      <c r="C37" s="33" t="s">
        <v>60</v>
      </c>
      <c r="D37" s="29"/>
      <c r="E37" s="29"/>
      <c r="F37" s="29"/>
      <c r="G37" s="29"/>
      <c r="H37" s="29"/>
      <c r="I37" s="29"/>
      <c r="J37" s="30"/>
      <c r="K37" s="30"/>
      <c r="L37" s="31"/>
      <c r="M37" s="25"/>
      <c r="N37" s="26"/>
      <c r="O37" s="26">
        <f>+N38+N45</f>
        <v>37108385.029999994</v>
      </c>
      <c r="P37" s="27"/>
      <c r="Q37" s="8"/>
      <c r="R37" s="12"/>
      <c r="S37" s="12"/>
    </row>
    <row r="38" spans="1:19" ht="23.25">
      <c r="A38" s="12"/>
      <c r="B38" s="12"/>
      <c r="C38" s="33" t="s">
        <v>18</v>
      </c>
      <c r="D38" s="29"/>
      <c r="E38" s="29"/>
      <c r="F38" s="29"/>
      <c r="G38" s="29"/>
      <c r="H38" s="29"/>
      <c r="I38" s="29"/>
      <c r="J38" s="30"/>
      <c r="K38" s="30"/>
      <c r="L38" s="31"/>
      <c r="M38" s="25"/>
      <c r="N38" s="26">
        <f>+M39+M40+M41+M42+M43</f>
        <v>29084307.659999996</v>
      </c>
      <c r="O38" s="26"/>
      <c r="P38" s="27"/>
      <c r="Q38" s="8"/>
      <c r="R38" s="12"/>
      <c r="S38" s="12"/>
    </row>
    <row r="39" spans="1:19" ht="23.25">
      <c r="A39" s="12"/>
      <c r="B39" s="12"/>
      <c r="C39" s="33" t="s">
        <v>19</v>
      </c>
      <c r="D39" s="29"/>
      <c r="E39" s="29"/>
      <c r="F39" s="29"/>
      <c r="G39" s="29"/>
      <c r="H39" s="29"/>
      <c r="I39" s="29"/>
      <c r="J39" s="30"/>
      <c r="K39" s="30"/>
      <c r="L39" s="31"/>
      <c r="M39" s="38">
        <v>25375750.08</v>
      </c>
      <c r="N39" s="26"/>
      <c r="O39" s="26"/>
      <c r="P39" s="27"/>
      <c r="Q39" s="8"/>
      <c r="R39" s="12"/>
      <c r="S39" s="12"/>
    </row>
    <row r="40" spans="1:19" ht="23.25">
      <c r="A40" s="12"/>
      <c r="B40" s="12"/>
      <c r="C40" s="33" t="s">
        <v>20</v>
      </c>
      <c r="D40" s="29"/>
      <c r="E40" s="29"/>
      <c r="F40" s="29"/>
      <c r="G40" s="29"/>
      <c r="H40" s="29"/>
      <c r="I40" s="29"/>
      <c r="J40" s="30"/>
      <c r="K40" s="30"/>
      <c r="L40" s="31"/>
      <c r="M40" s="38">
        <v>3208557.58</v>
      </c>
      <c r="N40" s="26"/>
      <c r="O40" s="26"/>
      <c r="P40" s="27"/>
      <c r="Q40" s="8"/>
      <c r="R40" s="12"/>
      <c r="S40" s="12"/>
    </row>
    <row r="41" spans="1:19" ht="23.25">
      <c r="A41" s="12"/>
      <c r="B41" s="12"/>
      <c r="C41" s="33" t="s">
        <v>21</v>
      </c>
      <c r="D41" s="29"/>
      <c r="E41" s="29"/>
      <c r="F41" s="29"/>
      <c r="G41" s="29"/>
      <c r="H41" s="29"/>
      <c r="I41" s="29"/>
      <c r="J41" s="30"/>
      <c r="K41" s="30"/>
      <c r="L41" s="31"/>
      <c r="M41" s="38">
        <v>500000</v>
      </c>
      <c r="N41" s="26"/>
      <c r="O41" s="26"/>
      <c r="P41" s="27"/>
      <c r="Q41" s="8"/>
      <c r="R41" s="12"/>
      <c r="S41" s="12"/>
    </row>
    <row r="42" spans="1:19" ht="23.25">
      <c r="A42" s="12"/>
      <c r="B42" s="12"/>
      <c r="C42" s="33" t="s">
        <v>22</v>
      </c>
      <c r="D42" s="29"/>
      <c r="E42" s="29"/>
      <c r="F42" s="29"/>
      <c r="G42" s="29"/>
      <c r="H42" s="29"/>
      <c r="I42" s="29"/>
      <c r="J42" s="30"/>
      <c r="K42" s="30"/>
      <c r="L42" s="31"/>
      <c r="M42" s="25"/>
      <c r="N42" s="26"/>
      <c r="O42" s="26"/>
      <c r="P42" s="27"/>
      <c r="Q42" s="8"/>
      <c r="R42" s="12"/>
      <c r="S42" s="12"/>
    </row>
    <row r="43" spans="1:19" ht="23.25">
      <c r="A43" s="12"/>
      <c r="B43" s="12"/>
      <c r="C43" s="33" t="s">
        <v>23</v>
      </c>
      <c r="D43" s="29"/>
      <c r="E43" s="29"/>
      <c r="F43" s="29"/>
      <c r="G43" s="29"/>
      <c r="H43" s="29"/>
      <c r="I43" s="29"/>
      <c r="J43" s="30"/>
      <c r="K43" s="30"/>
      <c r="L43" s="31"/>
      <c r="M43" s="25"/>
      <c r="N43" s="26"/>
      <c r="O43" s="26"/>
      <c r="P43" s="27"/>
      <c r="Q43" s="8"/>
      <c r="R43" s="12"/>
      <c r="S43" s="12"/>
    </row>
    <row r="44" spans="1:19" ht="23.25">
      <c r="A44" s="12"/>
      <c r="B44" s="12"/>
      <c r="C44" s="33"/>
      <c r="D44" s="29"/>
      <c r="E44" s="29"/>
      <c r="F44" s="29"/>
      <c r="G44" s="29"/>
      <c r="H44" s="29"/>
      <c r="I44" s="29"/>
      <c r="J44" s="30"/>
      <c r="K44" s="30"/>
      <c r="L44" s="31"/>
      <c r="M44" s="25"/>
      <c r="N44" s="26"/>
      <c r="O44" s="26"/>
      <c r="P44" s="27"/>
      <c r="Q44" s="8"/>
      <c r="R44" s="12"/>
      <c r="S44" s="12"/>
    </row>
    <row r="45" spans="1:19" ht="23.25">
      <c r="A45" s="12"/>
      <c r="B45" s="12"/>
      <c r="C45" s="33" t="s">
        <v>24</v>
      </c>
      <c r="D45" s="29"/>
      <c r="E45" s="29"/>
      <c r="F45" s="29"/>
      <c r="G45" s="29"/>
      <c r="H45" s="29"/>
      <c r="I45" s="29"/>
      <c r="J45" s="30"/>
      <c r="K45" s="30"/>
      <c r="L45" s="31"/>
      <c r="M45" s="25">
        <v>8024077.37</v>
      </c>
      <c r="N45" s="26">
        <f>+M45</f>
        <v>8024077.37</v>
      </c>
      <c r="O45" s="26"/>
      <c r="P45" s="27"/>
      <c r="Q45" s="8"/>
      <c r="R45" s="12"/>
      <c r="S45" s="12"/>
    </row>
    <row r="46" spans="1:19" ht="23.25">
      <c r="A46" s="12"/>
      <c r="B46" s="12"/>
      <c r="C46" s="32"/>
      <c r="D46" s="30"/>
      <c r="E46" s="30"/>
      <c r="F46" s="30"/>
      <c r="G46" s="30"/>
      <c r="H46" s="30"/>
      <c r="I46" s="30"/>
      <c r="J46" s="30"/>
      <c r="K46" s="30"/>
      <c r="L46" s="31"/>
      <c r="M46" s="25"/>
      <c r="N46" s="26"/>
      <c r="O46" s="26"/>
      <c r="P46" s="27"/>
      <c r="Q46" s="8"/>
      <c r="R46" s="12"/>
      <c r="S46" s="12"/>
    </row>
    <row r="47" spans="1:19" ht="23.25">
      <c r="A47" s="12"/>
      <c r="B47" s="12"/>
      <c r="C47" s="32"/>
      <c r="D47" s="30"/>
      <c r="E47" s="30"/>
      <c r="F47" s="30"/>
      <c r="G47" s="30"/>
      <c r="H47" s="30"/>
      <c r="I47" s="30"/>
      <c r="J47" s="30"/>
      <c r="K47" s="30"/>
      <c r="L47" s="31"/>
      <c r="M47" s="25"/>
      <c r="N47" s="26"/>
      <c r="O47" s="26"/>
      <c r="P47" s="27"/>
      <c r="Q47" s="8"/>
      <c r="R47" s="12"/>
      <c r="S47" s="12"/>
    </row>
    <row r="48" spans="1:19" ht="23.25">
      <c r="A48" s="12"/>
      <c r="B48" s="12"/>
      <c r="C48" s="33" t="s">
        <v>61</v>
      </c>
      <c r="D48" s="29"/>
      <c r="E48" s="29"/>
      <c r="F48" s="29"/>
      <c r="G48" s="29"/>
      <c r="H48" s="29"/>
      <c r="I48" s="29"/>
      <c r="J48" s="29"/>
      <c r="K48" s="30"/>
      <c r="L48" s="31"/>
      <c r="M48" s="25"/>
      <c r="N48" s="26">
        <f>+M50+M51+M52+M53+M54+M55+M56+M57+M58+M59+M60+M61+M49</f>
        <v>34546063.84</v>
      </c>
      <c r="O48" s="26"/>
      <c r="P48" s="27"/>
      <c r="Q48" s="8"/>
      <c r="R48" s="12"/>
      <c r="S48" s="12"/>
    </row>
    <row r="49" spans="1:19" ht="23.25">
      <c r="A49" s="12"/>
      <c r="B49" s="12"/>
      <c r="C49" s="39" t="s">
        <v>25</v>
      </c>
      <c r="D49" s="40"/>
      <c r="E49" s="40"/>
      <c r="F49" s="40"/>
      <c r="G49" s="40"/>
      <c r="H49" s="40"/>
      <c r="I49" s="40"/>
      <c r="J49" s="40"/>
      <c r="K49" s="30"/>
      <c r="L49" s="31"/>
      <c r="M49" s="25">
        <v>13269895.92</v>
      </c>
      <c r="N49" s="26"/>
      <c r="O49" s="27"/>
      <c r="P49" s="27"/>
      <c r="Q49" s="8"/>
      <c r="R49" s="12"/>
      <c r="S49" s="12"/>
    </row>
    <row r="50" spans="1:19" ht="23.25">
      <c r="A50" s="12"/>
      <c r="B50" s="12"/>
      <c r="C50" s="33" t="s">
        <v>26</v>
      </c>
      <c r="D50" s="29"/>
      <c r="E50" s="29"/>
      <c r="F50" s="29"/>
      <c r="G50" s="29"/>
      <c r="H50" s="29"/>
      <c r="I50" s="29"/>
      <c r="J50" s="29"/>
      <c r="K50" s="30"/>
      <c r="L50" s="31"/>
      <c r="M50" s="25">
        <v>1400000</v>
      </c>
      <c r="N50" s="26"/>
      <c r="O50" s="26"/>
      <c r="P50" s="27"/>
      <c r="Q50" s="8"/>
      <c r="R50" s="12"/>
      <c r="S50" s="12"/>
    </row>
    <row r="51" spans="1:19" ht="23.25">
      <c r="A51" s="12"/>
      <c r="B51" s="12"/>
      <c r="C51" s="33" t="s">
        <v>27</v>
      </c>
      <c r="D51" s="29"/>
      <c r="E51" s="29"/>
      <c r="F51" s="29"/>
      <c r="G51" s="29"/>
      <c r="H51" s="29"/>
      <c r="I51" s="29"/>
      <c r="J51" s="29"/>
      <c r="K51" s="30"/>
      <c r="L51" s="31"/>
      <c r="M51" s="25">
        <v>197500</v>
      </c>
      <c r="N51" s="26"/>
      <c r="O51" s="26"/>
      <c r="P51" s="27"/>
      <c r="Q51" s="8"/>
      <c r="R51" s="12"/>
      <c r="S51" s="12"/>
    </row>
    <row r="52" spans="1:19" ht="23.25">
      <c r="A52" s="12"/>
      <c r="B52" s="12"/>
      <c r="C52" s="33" t="s">
        <v>28</v>
      </c>
      <c r="D52" s="29"/>
      <c r="E52" s="29"/>
      <c r="F52" s="29"/>
      <c r="G52" s="29"/>
      <c r="H52" s="29"/>
      <c r="I52" s="29"/>
      <c r="J52" s="29"/>
      <c r="K52" s="30"/>
      <c r="L52" s="31"/>
      <c r="M52" s="25"/>
      <c r="N52" s="26"/>
      <c r="O52" s="26"/>
      <c r="P52" s="27"/>
      <c r="Q52" s="8"/>
      <c r="R52" s="12"/>
      <c r="S52" s="12"/>
    </row>
    <row r="53" spans="1:19" ht="23.25">
      <c r="A53" s="12"/>
      <c r="B53" s="12"/>
      <c r="C53" s="33" t="s">
        <v>29</v>
      </c>
      <c r="D53" s="29"/>
      <c r="E53" s="29"/>
      <c r="F53" s="29"/>
      <c r="G53" s="29"/>
      <c r="H53" s="29"/>
      <c r="I53" s="29"/>
      <c r="J53" s="29"/>
      <c r="K53" s="30"/>
      <c r="L53" s="31"/>
      <c r="M53" s="25">
        <v>318000</v>
      </c>
      <c r="N53" s="26"/>
      <c r="O53" s="26"/>
      <c r="P53" s="27"/>
      <c r="Q53" s="8"/>
      <c r="R53" s="12"/>
      <c r="S53" s="12"/>
    </row>
    <row r="54" spans="1:19" ht="23.25">
      <c r="A54" s="12"/>
      <c r="B54" s="12"/>
      <c r="C54" s="33" t="s">
        <v>30</v>
      </c>
      <c r="D54" s="29"/>
      <c r="E54" s="29"/>
      <c r="F54" s="29"/>
      <c r="G54" s="29"/>
      <c r="H54" s="29"/>
      <c r="I54" s="29"/>
      <c r="J54" s="29"/>
      <c r="K54" s="30"/>
      <c r="L54" s="31"/>
      <c r="M54" s="25"/>
      <c r="N54" s="26"/>
      <c r="O54" s="26"/>
      <c r="P54" s="27"/>
      <c r="Q54" s="8"/>
      <c r="R54" s="12"/>
      <c r="S54" s="12"/>
    </row>
    <row r="55" spans="1:19" ht="23.25">
      <c r="A55" s="12"/>
      <c r="B55" s="12"/>
      <c r="C55" s="33" t="s">
        <v>31</v>
      </c>
      <c r="D55" s="29"/>
      <c r="E55" s="29"/>
      <c r="F55" s="29"/>
      <c r="G55" s="29"/>
      <c r="H55" s="29"/>
      <c r="I55" s="29"/>
      <c r="J55" s="29"/>
      <c r="K55" s="30"/>
      <c r="L55" s="31"/>
      <c r="M55" s="25">
        <v>501242</v>
      </c>
      <c r="N55" s="26"/>
      <c r="O55" s="26"/>
      <c r="P55" s="27"/>
      <c r="Q55" s="8"/>
      <c r="R55" s="12"/>
      <c r="S55" s="12"/>
    </row>
    <row r="56" spans="1:19" ht="23.25">
      <c r="A56" s="12"/>
      <c r="B56" s="12"/>
      <c r="C56" s="33" t="s">
        <v>65</v>
      </c>
      <c r="D56" s="29"/>
      <c r="E56" s="29"/>
      <c r="F56" s="29"/>
      <c r="G56" s="29"/>
      <c r="H56" s="29"/>
      <c r="I56" s="29"/>
      <c r="J56" s="29"/>
      <c r="K56" s="30"/>
      <c r="L56" s="31"/>
      <c r="M56" s="25">
        <v>18060285.92</v>
      </c>
      <c r="N56" s="26"/>
      <c r="O56" s="26"/>
      <c r="P56" s="27"/>
      <c r="Q56" s="8"/>
      <c r="R56" s="12"/>
      <c r="S56" s="12"/>
    </row>
    <row r="57" spans="1:19" ht="23.25">
      <c r="A57" s="12"/>
      <c r="B57" s="12"/>
      <c r="C57" s="33" t="s">
        <v>32</v>
      </c>
      <c r="D57" s="29"/>
      <c r="E57" s="29"/>
      <c r="F57" s="29"/>
      <c r="G57" s="29"/>
      <c r="H57" s="29"/>
      <c r="I57" s="29"/>
      <c r="J57" s="29"/>
      <c r="K57" s="30"/>
      <c r="L57" s="31"/>
      <c r="M57" s="25">
        <v>259100</v>
      </c>
      <c r="N57" s="26"/>
      <c r="O57" s="26"/>
      <c r="P57" s="27"/>
      <c r="Q57" s="8"/>
      <c r="R57" s="12"/>
      <c r="S57" s="12"/>
    </row>
    <row r="58" spans="1:19" ht="23.25">
      <c r="A58" s="12"/>
      <c r="B58" s="12"/>
      <c r="C58" s="33" t="s">
        <v>33</v>
      </c>
      <c r="D58" s="29"/>
      <c r="E58" s="29"/>
      <c r="F58" s="29"/>
      <c r="G58" s="29"/>
      <c r="H58" s="29"/>
      <c r="I58" s="29"/>
      <c r="J58" s="29"/>
      <c r="K58" s="30"/>
      <c r="L58" s="31"/>
      <c r="M58" s="25"/>
      <c r="N58" s="26"/>
      <c r="O58" s="26"/>
      <c r="P58" s="27"/>
      <c r="Q58" s="8"/>
      <c r="R58" s="12"/>
      <c r="S58" s="12"/>
    </row>
    <row r="59" spans="1:19" ht="23.25">
      <c r="A59" s="12"/>
      <c r="B59" s="12"/>
      <c r="C59" s="33" t="s">
        <v>34</v>
      </c>
      <c r="D59" s="29"/>
      <c r="E59" s="29"/>
      <c r="F59" s="29"/>
      <c r="G59" s="29"/>
      <c r="H59" s="29"/>
      <c r="I59" s="29"/>
      <c r="J59" s="29"/>
      <c r="K59" s="30"/>
      <c r="L59" s="31"/>
      <c r="M59" s="25">
        <v>394540</v>
      </c>
      <c r="N59" s="26"/>
      <c r="O59" s="26"/>
      <c r="P59" s="27"/>
      <c r="Q59" s="8"/>
      <c r="R59" s="12"/>
      <c r="S59" s="12"/>
    </row>
    <row r="60" spans="1:19" ht="23.25">
      <c r="A60" s="12"/>
      <c r="B60" s="12"/>
      <c r="C60" s="33" t="s">
        <v>35</v>
      </c>
      <c r="D60" s="29"/>
      <c r="E60" s="29"/>
      <c r="F60" s="29"/>
      <c r="G60" s="29"/>
      <c r="H60" s="29"/>
      <c r="I60" s="29"/>
      <c r="J60" s="29"/>
      <c r="K60" s="30"/>
      <c r="L60" s="31"/>
      <c r="M60" s="25">
        <v>145500</v>
      </c>
      <c r="N60" s="26"/>
      <c r="O60" s="26"/>
      <c r="P60" s="27"/>
      <c r="Q60" s="8"/>
      <c r="R60" s="12"/>
      <c r="S60" s="12"/>
    </row>
    <row r="61" spans="1:19" ht="23.25">
      <c r="A61" s="12"/>
      <c r="B61" s="12"/>
      <c r="C61" s="41"/>
      <c r="D61" s="42"/>
      <c r="E61" s="42"/>
      <c r="F61" s="42"/>
      <c r="G61" s="42"/>
      <c r="H61" s="42"/>
      <c r="I61" s="42"/>
      <c r="J61" s="42"/>
      <c r="K61" s="30"/>
      <c r="L61" s="31"/>
      <c r="M61" s="25"/>
      <c r="N61" s="26"/>
      <c r="O61" s="26"/>
      <c r="P61" s="27"/>
      <c r="Q61" s="8"/>
      <c r="R61" s="12"/>
      <c r="S61" s="12"/>
    </row>
    <row r="62" spans="1:19" ht="23.25">
      <c r="A62" s="12"/>
      <c r="B62" s="12"/>
      <c r="C62" s="32"/>
      <c r="D62" s="30"/>
      <c r="E62" s="30"/>
      <c r="F62" s="30"/>
      <c r="G62" s="30"/>
      <c r="H62" s="30"/>
      <c r="I62" s="30"/>
      <c r="J62" s="30"/>
      <c r="K62" s="30"/>
      <c r="L62" s="31"/>
      <c r="M62" s="25"/>
      <c r="N62" s="26"/>
      <c r="O62" s="26"/>
      <c r="P62" s="27"/>
      <c r="Q62" s="8"/>
      <c r="R62" s="12"/>
      <c r="S62" s="12"/>
    </row>
    <row r="63" spans="1:19" ht="23.25">
      <c r="A63" s="12"/>
      <c r="B63" s="12"/>
      <c r="C63" s="33" t="s">
        <v>62</v>
      </c>
      <c r="D63" s="29"/>
      <c r="E63" s="29"/>
      <c r="F63" s="29"/>
      <c r="G63" s="29"/>
      <c r="H63" s="29"/>
      <c r="I63" s="29"/>
      <c r="J63" s="29"/>
      <c r="K63" s="29"/>
      <c r="L63" s="35"/>
      <c r="M63" s="25"/>
      <c r="N63" s="26">
        <f>+M64+M65+M66+M67</f>
        <v>13021314</v>
      </c>
      <c r="O63" s="27"/>
      <c r="P63" s="27"/>
      <c r="Q63" s="8"/>
      <c r="R63" s="12"/>
      <c r="S63" s="12"/>
    </row>
    <row r="64" spans="1:19" ht="23.25">
      <c r="A64" s="12"/>
      <c r="B64" s="12"/>
      <c r="C64" s="33" t="s">
        <v>36</v>
      </c>
      <c r="D64" s="29"/>
      <c r="E64" s="29"/>
      <c r="F64" s="29"/>
      <c r="G64" s="29"/>
      <c r="H64" s="29"/>
      <c r="I64" s="29"/>
      <c r="J64" s="29"/>
      <c r="K64" s="29"/>
      <c r="L64" s="35"/>
      <c r="M64" s="25">
        <v>55413</v>
      </c>
      <c r="N64" s="26"/>
      <c r="O64" s="26"/>
      <c r="P64" s="27"/>
      <c r="Q64" s="8"/>
      <c r="R64" s="12"/>
      <c r="S64" s="12"/>
    </row>
    <row r="65" spans="1:19" ht="23.25">
      <c r="A65" s="12"/>
      <c r="B65" s="12"/>
      <c r="C65" s="33" t="s">
        <v>37</v>
      </c>
      <c r="D65" s="29"/>
      <c r="E65" s="29"/>
      <c r="F65" s="29"/>
      <c r="G65" s="29"/>
      <c r="H65" s="29"/>
      <c r="I65" s="29"/>
      <c r="J65" s="29"/>
      <c r="K65" s="29"/>
      <c r="L65" s="35"/>
      <c r="M65" s="25">
        <v>12965901</v>
      </c>
      <c r="N65" s="26"/>
      <c r="O65" s="26"/>
      <c r="P65" s="27"/>
      <c r="Q65" s="8"/>
      <c r="R65" s="12"/>
      <c r="S65" s="12"/>
    </row>
    <row r="66" spans="1:19" ht="23.25">
      <c r="A66" s="12"/>
      <c r="B66" s="12"/>
      <c r="C66" s="33" t="s">
        <v>38</v>
      </c>
      <c r="D66" s="29"/>
      <c r="E66" s="29"/>
      <c r="F66" s="29"/>
      <c r="G66" s="29"/>
      <c r="H66" s="29"/>
      <c r="I66" s="29"/>
      <c r="J66" s="29"/>
      <c r="K66" s="29"/>
      <c r="L66" s="35"/>
      <c r="M66" s="25"/>
      <c r="N66" s="26"/>
      <c r="O66" s="26"/>
      <c r="P66" s="27"/>
      <c r="Q66" s="8"/>
      <c r="R66" s="12"/>
      <c r="S66" s="12"/>
    </row>
    <row r="67" spans="1:19" ht="23.25">
      <c r="A67" s="12"/>
      <c r="B67" s="12"/>
      <c r="C67" s="33" t="s">
        <v>39</v>
      </c>
      <c r="D67" s="29"/>
      <c r="E67" s="29"/>
      <c r="F67" s="29"/>
      <c r="G67" s="29"/>
      <c r="H67" s="29"/>
      <c r="I67" s="29"/>
      <c r="J67" s="29"/>
      <c r="K67" s="29"/>
      <c r="L67" s="35"/>
      <c r="M67" s="25"/>
      <c r="N67" s="26"/>
      <c r="O67" s="26"/>
      <c r="P67" s="27"/>
      <c r="Q67" s="8"/>
      <c r="R67" s="12"/>
      <c r="S67" s="12"/>
    </row>
    <row r="68" spans="1:19" ht="23.25">
      <c r="A68" s="12"/>
      <c r="B68" s="12"/>
      <c r="C68" s="33"/>
      <c r="D68" s="29"/>
      <c r="E68" s="29"/>
      <c r="F68" s="29"/>
      <c r="G68" s="29"/>
      <c r="H68" s="29"/>
      <c r="I68" s="29"/>
      <c r="J68" s="29"/>
      <c r="K68" s="29"/>
      <c r="L68" s="35"/>
      <c r="M68" s="25"/>
      <c r="N68" s="26"/>
      <c r="O68" s="26"/>
      <c r="P68" s="27"/>
      <c r="Q68" s="8"/>
      <c r="R68" s="12"/>
      <c r="S68" s="12"/>
    </row>
    <row r="69" spans="1:19" ht="23.25">
      <c r="A69" s="12"/>
      <c r="B69" s="12"/>
      <c r="C69" s="33" t="s">
        <v>63</v>
      </c>
      <c r="D69" s="29"/>
      <c r="E69" s="29"/>
      <c r="F69" s="29"/>
      <c r="G69" s="29"/>
      <c r="H69" s="29"/>
      <c r="I69" s="29"/>
      <c r="J69" s="29"/>
      <c r="K69" s="29"/>
      <c r="L69" s="35"/>
      <c r="M69" s="25">
        <v>1100000</v>
      </c>
      <c r="N69" s="26">
        <f>+M69</f>
        <v>1100000</v>
      </c>
      <c r="O69" s="27"/>
      <c r="P69" s="27"/>
      <c r="Q69" s="8"/>
      <c r="R69" s="12"/>
      <c r="S69" s="12"/>
    </row>
    <row r="70" spans="1:19" ht="23.25">
      <c r="A70" s="12"/>
      <c r="B70" s="12"/>
      <c r="C70" s="33"/>
      <c r="D70" s="29"/>
      <c r="E70" s="29"/>
      <c r="F70" s="29"/>
      <c r="G70" s="29"/>
      <c r="H70" s="29"/>
      <c r="I70" s="29"/>
      <c r="J70" s="29"/>
      <c r="K70" s="29"/>
      <c r="L70" s="35"/>
      <c r="M70" s="25"/>
      <c r="N70" s="26"/>
      <c r="O70" s="26"/>
      <c r="P70" s="27"/>
      <c r="Q70" s="8"/>
      <c r="R70" s="12"/>
      <c r="S70" s="12"/>
    </row>
    <row r="71" spans="1:19" ht="23.25">
      <c r="A71" s="12"/>
      <c r="B71" s="12"/>
      <c r="C71" s="33" t="s">
        <v>64</v>
      </c>
      <c r="D71" s="29"/>
      <c r="E71" s="29"/>
      <c r="F71" s="29"/>
      <c r="G71" s="29"/>
      <c r="H71" s="29"/>
      <c r="I71" s="29"/>
      <c r="J71" s="29"/>
      <c r="K71" s="29"/>
      <c r="L71" s="35"/>
      <c r="M71" s="25">
        <v>1614635</v>
      </c>
      <c r="N71" s="26">
        <f>+M71</f>
        <v>1614635</v>
      </c>
      <c r="O71" s="26"/>
      <c r="P71" s="27"/>
      <c r="Q71" s="8"/>
      <c r="R71" s="12"/>
      <c r="S71" s="12"/>
    </row>
    <row r="72" spans="1:19" ht="23.25">
      <c r="A72" s="12"/>
      <c r="B72" s="12"/>
      <c r="C72" s="41"/>
      <c r="D72" s="42"/>
      <c r="E72" s="42"/>
      <c r="F72" s="42"/>
      <c r="G72" s="42"/>
      <c r="H72" s="42"/>
      <c r="I72" s="42"/>
      <c r="J72" s="42"/>
      <c r="K72" s="42"/>
      <c r="L72" s="43"/>
      <c r="M72" s="25"/>
      <c r="N72" s="26"/>
      <c r="O72" s="26"/>
      <c r="P72" s="27"/>
      <c r="Q72" s="8"/>
      <c r="R72" s="12"/>
      <c r="S72" s="12"/>
    </row>
    <row r="73" spans="1:19" ht="23.25">
      <c r="A73" s="12"/>
      <c r="B73" s="12"/>
      <c r="C73" s="28" t="s">
        <v>2</v>
      </c>
      <c r="D73" s="36"/>
      <c r="E73" s="36"/>
      <c r="F73" s="36"/>
      <c r="G73" s="29"/>
      <c r="H73" s="29"/>
      <c r="I73" s="29"/>
      <c r="J73" s="29"/>
      <c r="K73" s="29"/>
      <c r="L73" s="35"/>
      <c r="M73" s="25"/>
      <c r="N73" s="26"/>
      <c r="O73" s="26"/>
      <c r="P73" s="37">
        <f>+N71+N69+N63+N48+O37</f>
        <v>87390397.87</v>
      </c>
      <c r="Q73" s="8"/>
      <c r="R73" s="12"/>
      <c r="S73" s="12"/>
    </row>
    <row r="74" spans="1:19" ht="23.25">
      <c r="A74" s="12"/>
      <c r="B74" s="12"/>
      <c r="C74" s="41"/>
      <c r="D74" s="42"/>
      <c r="E74" s="42"/>
      <c r="F74" s="42"/>
      <c r="G74" s="42"/>
      <c r="H74" s="42"/>
      <c r="I74" s="42"/>
      <c r="J74" s="42"/>
      <c r="K74" s="42"/>
      <c r="L74" s="43"/>
      <c r="M74" s="25"/>
      <c r="N74" s="26"/>
      <c r="O74" s="26"/>
      <c r="P74" s="27"/>
      <c r="Q74" s="8"/>
      <c r="R74" s="12"/>
      <c r="S74" s="12"/>
    </row>
    <row r="75" spans="1:19" ht="23.25">
      <c r="A75" s="12"/>
      <c r="B75" s="12"/>
      <c r="C75" s="28" t="s">
        <v>40</v>
      </c>
      <c r="D75" s="36"/>
      <c r="E75" s="36"/>
      <c r="F75" s="36"/>
      <c r="G75" s="36"/>
      <c r="H75" s="36"/>
      <c r="I75" s="36"/>
      <c r="J75" s="29"/>
      <c r="K75" s="29"/>
      <c r="L75" s="35"/>
      <c r="M75" s="25"/>
      <c r="N75" s="26"/>
      <c r="O75" s="26"/>
      <c r="P75" s="37">
        <f>+P32-P73</f>
        <v>-4633663.379999995</v>
      </c>
      <c r="Q75" s="17"/>
      <c r="R75" s="12"/>
      <c r="S75" s="12"/>
    </row>
    <row r="76" spans="1:19" ht="23.25">
      <c r="A76" s="12"/>
      <c r="B76" s="12"/>
      <c r="C76" s="32"/>
      <c r="D76" s="30"/>
      <c r="E76" s="30"/>
      <c r="F76" s="30"/>
      <c r="G76" s="30"/>
      <c r="H76" s="30"/>
      <c r="I76" s="30"/>
      <c r="J76" s="30"/>
      <c r="K76" s="30"/>
      <c r="L76" s="31"/>
      <c r="M76" s="25"/>
      <c r="N76" s="26"/>
      <c r="O76" s="26"/>
      <c r="P76" s="27"/>
      <c r="Q76" s="8"/>
      <c r="R76" s="12"/>
      <c r="S76" s="12"/>
    </row>
    <row r="77" spans="1:19" ht="23.25">
      <c r="A77" s="12"/>
      <c r="B77" s="12"/>
      <c r="C77" s="28" t="s">
        <v>41</v>
      </c>
      <c r="D77" s="36"/>
      <c r="E77" s="36"/>
      <c r="F77" s="36"/>
      <c r="G77" s="36"/>
      <c r="H77" s="36"/>
      <c r="I77" s="36"/>
      <c r="J77" s="36"/>
      <c r="K77" s="29"/>
      <c r="L77" s="35"/>
      <c r="M77" s="44"/>
      <c r="N77" s="34">
        <f>-M79</f>
        <v>-542005.72</v>
      </c>
      <c r="O77" s="34"/>
      <c r="P77" s="45"/>
      <c r="Q77" s="8"/>
      <c r="R77" s="12"/>
      <c r="S77" s="12"/>
    </row>
    <row r="78" spans="1:19" ht="23.25">
      <c r="A78" s="12"/>
      <c r="B78" s="12"/>
      <c r="C78" s="39" t="s">
        <v>42</v>
      </c>
      <c r="D78" s="40"/>
      <c r="E78" s="40"/>
      <c r="F78" s="40"/>
      <c r="G78" s="40"/>
      <c r="H78" s="40"/>
      <c r="I78" s="40"/>
      <c r="J78" s="40"/>
      <c r="K78" s="40"/>
      <c r="L78" s="46"/>
      <c r="M78" s="47"/>
      <c r="N78" s="34"/>
      <c r="O78" s="48"/>
      <c r="P78" s="49"/>
      <c r="Q78" s="8"/>
      <c r="R78" s="12"/>
      <c r="S78" s="12"/>
    </row>
    <row r="79" spans="1:19" ht="23.25">
      <c r="A79" s="12"/>
      <c r="B79" s="12"/>
      <c r="C79" s="33" t="s">
        <v>43</v>
      </c>
      <c r="D79" s="29"/>
      <c r="E79" s="29"/>
      <c r="F79" s="29"/>
      <c r="G79" s="29"/>
      <c r="H79" s="29"/>
      <c r="I79" s="29"/>
      <c r="J79" s="29"/>
      <c r="K79" s="29"/>
      <c r="L79" s="35"/>
      <c r="M79" s="50">
        <v>542005.72</v>
      </c>
      <c r="N79" s="34"/>
      <c r="O79" s="34"/>
      <c r="P79" s="45"/>
      <c r="Q79" s="8"/>
      <c r="R79" s="12"/>
      <c r="S79" s="12"/>
    </row>
    <row r="80" spans="1:19" ht="23.25">
      <c r="A80" s="12"/>
      <c r="B80" s="12"/>
      <c r="C80" s="33" t="s">
        <v>44</v>
      </c>
      <c r="D80" s="29"/>
      <c r="E80" s="29"/>
      <c r="F80" s="29"/>
      <c r="G80" s="29"/>
      <c r="H80" s="29"/>
      <c r="I80" s="29"/>
      <c r="J80" s="29"/>
      <c r="K80" s="29"/>
      <c r="L80" s="35"/>
      <c r="M80" s="44"/>
      <c r="N80" s="34"/>
      <c r="O80" s="34"/>
      <c r="P80" s="45"/>
      <c r="Q80" s="8"/>
      <c r="R80" s="12"/>
      <c r="S80" s="12"/>
    </row>
    <row r="81" spans="1:19" ht="23.25">
      <c r="A81" s="12"/>
      <c r="B81" s="12"/>
      <c r="C81" s="41"/>
      <c r="D81" s="42"/>
      <c r="E81" s="42"/>
      <c r="F81" s="42"/>
      <c r="G81" s="42"/>
      <c r="H81" s="42"/>
      <c r="I81" s="42"/>
      <c r="J81" s="42"/>
      <c r="K81" s="42"/>
      <c r="L81" s="43"/>
      <c r="M81" s="51"/>
      <c r="N81" s="34"/>
      <c r="O81" s="34"/>
      <c r="P81" s="52"/>
      <c r="Q81" s="8"/>
      <c r="R81" s="12"/>
      <c r="S81" s="12"/>
    </row>
    <row r="82" spans="1:19" ht="23.25">
      <c r="A82" s="12"/>
      <c r="B82" s="12"/>
      <c r="C82" s="28" t="s">
        <v>45</v>
      </c>
      <c r="D82" s="36"/>
      <c r="E82" s="36"/>
      <c r="F82" s="36"/>
      <c r="G82" s="36"/>
      <c r="H82" s="36"/>
      <c r="I82" s="36"/>
      <c r="J82" s="36"/>
      <c r="K82" s="36"/>
      <c r="L82" s="53"/>
      <c r="M82" s="54"/>
      <c r="N82" s="55"/>
      <c r="O82" s="55"/>
      <c r="P82" s="56"/>
      <c r="Q82" s="8"/>
      <c r="R82" s="12"/>
      <c r="S82" s="12"/>
    </row>
    <row r="83" spans="1:19" ht="23.25">
      <c r="A83" s="12"/>
      <c r="B83" s="12"/>
      <c r="C83" s="39" t="s">
        <v>46</v>
      </c>
      <c r="D83" s="40"/>
      <c r="E83" s="40"/>
      <c r="F83" s="40"/>
      <c r="G83" s="40"/>
      <c r="H83" s="40"/>
      <c r="I83" s="40"/>
      <c r="J83" s="40"/>
      <c r="K83" s="40"/>
      <c r="L83" s="46"/>
      <c r="M83" s="47"/>
      <c r="N83" s="34"/>
      <c r="O83" s="57"/>
      <c r="P83" s="49"/>
      <c r="Q83" s="8"/>
      <c r="R83" s="12"/>
      <c r="S83" s="12"/>
    </row>
    <row r="84" spans="1:19" ht="23.25">
      <c r="A84" s="12"/>
      <c r="B84" s="12"/>
      <c r="C84" s="33" t="s">
        <v>47</v>
      </c>
      <c r="D84" s="29"/>
      <c r="E84" s="29"/>
      <c r="F84" s="29"/>
      <c r="G84" s="29"/>
      <c r="H84" s="29"/>
      <c r="I84" s="29"/>
      <c r="J84" s="29"/>
      <c r="K84" s="29"/>
      <c r="L84" s="35"/>
      <c r="M84" s="44"/>
      <c r="N84" s="34"/>
      <c r="O84" s="34"/>
      <c r="P84" s="45"/>
      <c r="Q84" s="8"/>
      <c r="R84" s="12"/>
      <c r="S84" s="12"/>
    </row>
    <row r="85" spans="1:19" ht="23.25">
      <c r="A85" s="12"/>
      <c r="B85" s="12"/>
      <c r="C85" s="41"/>
      <c r="D85" s="42"/>
      <c r="E85" s="42"/>
      <c r="F85" s="42"/>
      <c r="G85" s="42"/>
      <c r="H85" s="42"/>
      <c r="I85" s="42"/>
      <c r="J85" s="42"/>
      <c r="K85" s="42"/>
      <c r="L85" s="43"/>
      <c r="M85" s="51"/>
      <c r="N85" s="34"/>
      <c r="O85" s="34"/>
      <c r="P85" s="52"/>
      <c r="Q85" s="8"/>
      <c r="R85" s="12"/>
      <c r="S85" s="12"/>
    </row>
    <row r="86" spans="1:19" ht="23.25">
      <c r="A86" s="12"/>
      <c r="B86" s="12"/>
      <c r="C86" s="28" t="s">
        <v>3</v>
      </c>
      <c r="D86" s="36"/>
      <c r="E86" s="36"/>
      <c r="F86" s="36"/>
      <c r="G86" s="36"/>
      <c r="H86" s="36"/>
      <c r="I86" s="36"/>
      <c r="J86" s="36"/>
      <c r="K86" s="36"/>
      <c r="L86" s="53"/>
      <c r="M86" s="54"/>
      <c r="N86" s="55"/>
      <c r="O86" s="55"/>
      <c r="P86" s="56"/>
      <c r="Q86" s="8"/>
      <c r="R86" s="12"/>
      <c r="S86" s="12"/>
    </row>
    <row r="87" spans="1:19" ht="23.25">
      <c r="A87" s="12"/>
      <c r="B87" s="12"/>
      <c r="C87" s="33" t="s">
        <v>48</v>
      </c>
      <c r="D87" s="29"/>
      <c r="E87" s="29"/>
      <c r="F87" s="29"/>
      <c r="G87" s="29"/>
      <c r="H87" s="29"/>
      <c r="I87" s="29"/>
      <c r="J87" s="29"/>
      <c r="K87" s="29"/>
      <c r="L87" s="35"/>
      <c r="M87" s="44"/>
      <c r="N87" s="34"/>
      <c r="O87" s="34"/>
      <c r="P87" s="45"/>
      <c r="Q87" s="8"/>
      <c r="R87" s="12"/>
      <c r="S87" s="12"/>
    </row>
    <row r="88" spans="1:19" ht="23.25">
      <c r="A88" s="12"/>
      <c r="B88" s="12"/>
      <c r="C88" s="33" t="s">
        <v>49</v>
      </c>
      <c r="D88" s="29"/>
      <c r="E88" s="29"/>
      <c r="F88" s="29"/>
      <c r="G88" s="29"/>
      <c r="H88" s="29"/>
      <c r="I88" s="29"/>
      <c r="J88" s="29"/>
      <c r="K88" s="29"/>
      <c r="L88" s="35"/>
      <c r="M88" s="44"/>
      <c r="N88" s="34"/>
      <c r="O88" s="34"/>
      <c r="P88" s="45"/>
      <c r="Q88" s="8"/>
      <c r="R88" s="12"/>
      <c r="S88" s="12"/>
    </row>
    <row r="89" spans="1:19" ht="23.25">
      <c r="A89" s="12"/>
      <c r="B89" s="12"/>
      <c r="C89" s="33"/>
      <c r="D89" s="29"/>
      <c r="E89" s="29"/>
      <c r="F89" s="29"/>
      <c r="G89" s="29"/>
      <c r="H89" s="29"/>
      <c r="I89" s="29"/>
      <c r="J89" s="29"/>
      <c r="K89" s="29"/>
      <c r="L89" s="35"/>
      <c r="M89" s="44"/>
      <c r="N89" s="34"/>
      <c r="O89" s="34"/>
      <c r="P89" s="37"/>
      <c r="Q89" s="8"/>
      <c r="R89" s="12"/>
      <c r="S89" s="12"/>
    </row>
    <row r="90" spans="1:19" ht="23.25">
      <c r="A90" s="12"/>
      <c r="B90" s="12"/>
      <c r="C90" s="28" t="s">
        <v>4</v>
      </c>
      <c r="D90" s="36"/>
      <c r="E90" s="36"/>
      <c r="F90" s="36"/>
      <c r="G90" s="36"/>
      <c r="H90" s="36"/>
      <c r="I90" s="36"/>
      <c r="J90" s="36"/>
      <c r="K90" s="36"/>
      <c r="L90" s="53"/>
      <c r="M90" s="50">
        <v>20000</v>
      </c>
      <c r="N90" s="34">
        <v>20000</v>
      </c>
      <c r="O90" s="26"/>
      <c r="P90" s="37"/>
      <c r="Q90" s="8"/>
      <c r="R90" s="12"/>
      <c r="S90" s="12"/>
    </row>
    <row r="91" spans="1:19" ht="23.25">
      <c r="A91" s="12"/>
      <c r="B91" s="12"/>
      <c r="C91" s="28"/>
      <c r="D91" s="36"/>
      <c r="E91" s="36"/>
      <c r="F91" s="36"/>
      <c r="G91" s="36"/>
      <c r="H91" s="36"/>
      <c r="I91" s="36"/>
      <c r="J91" s="36"/>
      <c r="K91" s="36"/>
      <c r="L91" s="53"/>
      <c r="M91" s="54"/>
      <c r="N91" s="55"/>
      <c r="O91" s="55"/>
      <c r="P91" s="37"/>
      <c r="Q91" s="8"/>
      <c r="R91" s="12"/>
      <c r="S91" s="12"/>
    </row>
    <row r="92" spans="1:19" ht="23.25">
      <c r="A92" s="12"/>
      <c r="B92" s="12"/>
      <c r="C92" s="28" t="s">
        <v>5</v>
      </c>
      <c r="D92" s="36"/>
      <c r="E92" s="36"/>
      <c r="F92" s="36"/>
      <c r="G92" s="36"/>
      <c r="H92" s="36"/>
      <c r="I92" s="36"/>
      <c r="J92" s="36"/>
      <c r="K92" s="36"/>
      <c r="L92" s="53"/>
      <c r="M92" s="54"/>
      <c r="N92" s="55"/>
      <c r="O92" s="55"/>
      <c r="P92" s="37">
        <f>+P75+N77-N90</f>
        <v>-5195669.099999995</v>
      </c>
      <c r="Q92" s="8"/>
      <c r="R92" s="12"/>
      <c r="S92" s="12"/>
    </row>
    <row r="93" spans="1:19" ht="23.25">
      <c r="A93" s="12"/>
      <c r="B93" s="12"/>
      <c r="C93" s="28"/>
      <c r="D93" s="36"/>
      <c r="E93" s="36"/>
      <c r="F93" s="36"/>
      <c r="G93" s="36"/>
      <c r="H93" s="36"/>
      <c r="I93" s="36"/>
      <c r="J93" s="36"/>
      <c r="K93" s="36"/>
      <c r="L93" s="53"/>
      <c r="M93" s="54"/>
      <c r="N93" s="55"/>
      <c r="O93" s="55"/>
      <c r="P93" s="37"/>
      <c r="Q93" s="8"/>
      <c r="R93" s="12"/>
      <c r="S93" s="12"/>
    </row>
    <row r="94" spans="1:19" ht="45" customHeight="1">
      <c r="A94" s="12"/>
      <c r="B94" s="12"/>
      <c r="C94" s="240" t="s">
        <v>50</v>
      </c>
      <c r="D94" s="241"/>
      <c r="E94" s="241"/>
      <c r="F94" s="241"/>
      <c r="G94" s="241"/>
      <c r="H94" s="241"/>
      <c r="I94" s="241"/>
      <c r="J94" s="241"/>
      <c r="K94" s="241"/>
      <c r="L94" s="242"/>
      <c r="M94" s="54"/>
      <c r="N94" s="55"/>
      <c r="O94" s="55">
        <v>5195669.1</v>
      </c>
      <c r="P94" s="37"/>
      <c r="Q94" s="8"/>
      <c r="R94" s="12"/>
      <c r="S94" s="12"/>
    </row>
    <row r="95" spans="1:19" ht="23.25">
      <c r="A95" s="12"/>
      <c r="B95" s="12"/>
      <c r="C95" s="28"/>
      <c r="D95" s="36"/>
      <c r="E95" s="36"/>
      <c r="F95" s="36"/>
      <c r="G95" s="36"/>
      <c r="H95" s="36"/>
      <c r="I95" s="36"/>
      <c r="J95" s="36"/>
      <c r="K95" s="36"/>
      <c r="L95" s="53"/>
      <c r="M95" s="54"/>
      <c r="N95" s="55"/>
      <c r="O95" s="55"/>
      <c r="P95" s="56"/>
      <c r="Q95" s="8"/>
      <c r="R95" s="12"/>
      <c r="S95" s="12"/>
    </row>
    <row r="96" spans="1:19" ht="23.25">
      <c r="A96" s="12"/>
      <c r="B96" s="12"/>
      <c r="C96" s="58" t="s">
        <v>6</v>
      </c>
      <c r="D96" s="59"/>
      <c r="E96" s="59"/>
      <c r="F96" s="60"/>
      <c r="G96" s="60"/>
      <c r="H96" s="60"/>
      <c r="I96" s="60"/>
      <c r="J96" s="60"/>
      <c r="K96" s="60"/>
      <c r="L96" s="61"/>
      <c r="M96" s="243">
        <f>+P92+O94</f>
        <v>0</v>
      </c>
      <c r="N96" s="244"/>
      <c r="O96" s="244"/>
      <c r="P96" s="245"/>
      <c r="Q96" s="8"/>
      <c r="R96" s="12"/>
      <c r="S96" s="12"/>
    </row>
    <row r="97" spans="1:19" ht="23.25">
      <c r="A97" s="12"/>
      <c r="B97" s="12"/>
      <c r="C97" s="8"/>
      <c r="D97" s="8"/>
      <c r="E97" s="8"/>
      <c r="F97" s="8"/>
      <c r="G97" s="8"/>
      <c r="H97" s="8"/>
      <c r="I97" s="8"/>
      <c r="J97" s="8"/>
      <c r="K97" s="8"/>
      <c r="L97" s="8"/>
      <c r="M97" s="17"/>
      <c r="N97" s="10"/>
      <c r="O97" s="10"/>
      <c r="P97" s="11"/>
      <c r="Q97" s="8"/>
      <c r="R97" s="12"/>
      <c r="S97" s="12"/>
    </row>
    <row r="98" spans="1:19" ht="23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21"/>
      <c r="N98" s="9"/>
      <c r="O98" s="9"/>
      <c r="P98" s="14"/>
      <c r="Q98" s="12"/>
      <c r="R98" s="12"/>
      <c r="S98" s="12"/>
    </row>
    <row r="99" spans="1:19" ht="23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21"/>
      <c r="N99" s="9"/>
      <c r="O99" s="9"/>
      <c r="P99" s="14"/>
      <c r="Q99" s="12"/>
      <c r="R99" s="12"/>
      <c r="S99" s="12"/>
    </row>
    <row r="100" spans="1:19" ht="23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21"/>
      <c r="N100" s="9"/>
      <c r="O100" s="9"/>
      <c r="P100" s="14"/>
      <c r="Q100" s="12"/>
      <c r="R100" s="12"/>
      <c r="S100" s="12"/>
    </row>
    <row r="101" spans="1:19" ht="23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21"/>
      <c r="N101" s="9"/>
      <c r="O101" s="9"/>
      <c r="P101" s="14"/>
      <c r="Q101" s="12"/>
      <c r="R101" s="12"/>
      <c r="S101" s="12"/>
    </row>
    <row r="102" spans="1:19" ht="23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21"/>
      <c r="N102" s="9"/>
      <c r="O102" s="9"/>
      <c r="P102" s="14"/>
      <c r="Q102" s="12"/>
      <c r="R102" s="12"/>
      <c r="S102" s="12"/>
    </row>
    <row r="103" spans="1:19" ht="23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21"/>
      <c r="N103" s="9"/>
      <c r="O103" s="9"/>
      <c r="P103" s="14"/>
      <c r="Q103" s="12"/>
      <c r="R103" s="12"/>
      <c r="S103" s="12"/>
    </row>
    <row r="104" spans="1:19" ht="23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21"/>
      <c r="N104" s="9"/>
      <c r="O104" s="9"/>
      <c r="P104" s="14"/>
      <c r="Q104" s="12"/>
      <c r="R104" s="12"/>
      <c r="S104" s="12"/>
    </row>
    <row r="105" spans="1:19" ht="23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21"/>
      <c r="N105" s="9"/>
      <c r="O105" s="9"/>
      <c r="P105" s="14"/>
      <c r="Q105" s="12"/>
      <c r="R105" s="12"/>
      <c r="S105" s="12"/>
    </row>
    <row r="106" spans="1:19" ht="23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21"/>
      <c r="N106" s="9"/>
      <c r="O106" s="9"/>
      <c r="P106" s="14"/>
      <c r="Q106" s="12"/>
      <c r="R106" s="12"/>
      <c r="S106" s="12"/>
    </row>
    <row r="107" spans="14:16" ht="15.75">
      <c r="N107" s="18"/>
      <c r="O107" s="19"/>
      <c r="P107" s="20"/>
    </row>
    <row r="108" spans="14:16" ht="15.75">
      <c r="N108" s="18"/>
      <c r="O108" s="19"/>
      <c r="P108" s="20"/>
    </row>
    <row r="109" spans="14:16" ht="15.75">
      <c r="N109" s="18"/>
      <c r="O109" s="19"/>
      <c r="P109" s="20"/>
    </row>
    <row r="110" spans="14:16" ht="15.75">
      <c r="N110" s="18"/>
      <c r="O110" s="19"/>
      <c r="P110" s="20"/>
    </row>
    <row r="111" spans="14:16" ht="15.75">
      <c r="N111" s="18"/>
      <c r="O111" s="19"/>
      <c r="P111" s="20"/>
    </row>
    <row r="112" spans="14:16" ht="15.75">
      <c r="N112" s="18"/>
      <c r="O112" s="19"/>
      <c r="P112" s="20"/>
    </row>
    <row r="113" spans="14:16" ht="15.75">
      <c r="N113" s="18"/>
      <c r="O113" s="19"/>
      <c r="P113" s="20"/>
    </row>
    <row r="114" spans="14:16" ht="15.75">
      <c r="N114" s="18"/>
      <c r="O114" s="19"/>
      <c r="P114" s="20"/>
    </row>
    <row r="115" spans="14:16" ht="15.75">
      <c r="N115" s="18"/>
      <c r="O115" s="19"/>
      <c r="P115" s="20"/>
    </row>
    <row r="116" spans="14:16" ht="15.75">
      <c r="N116" s="18"/>
      <c r="O116" s="19"/>
      <c r="P116" s="20"/>
    </row>
    <row r="117" spans="14:16" ht="15.75">
      <c r="N117" s="18"/>
      <c r="O117" s="19"/>
      <c r="P117" s="20"/>
    </row>
    <row r="118" spans="14:16" ht="15.75">
      <c r="N118" s="18"/>
      <c r="O118" s="19"/>
      <c r="P118" s="20"/>
    </row>
    <row r="119" spans="14:16" ht="15.75">
      <c r="N119" s="18"/>
      <c r="O119" s="19"/>
      <c r="P119" s="20"/>
    </row>
    <row r="120" spans="14:16" ht="15.75">
      <c r="N120" s="18"/>
      <c r="O120" s="19"/>
      <c r="P120" s="20"/>
    </row>
    <row r="121" spans="14:16" ht="15.75">
      <c r="N121" s="18"/>
      <c r="O121" s="19"/>
      <c r="P121" s="20"/>
    </row>
    <row r="122" spans="14:16" ht="15.75">
      <c r="N122" s="18"/>
      <c r="O122" s="19"/>
      <c r="P122" s="20"/>
    </row>
    <row r="123" spans="14:16" ht="15.75">
      <c r="N123" s="18"/>
      <c r="O123" s="19"/>
      <c r="P123" s="20"/>
    </row>
    <row r="124" spans="14:16" ht="15.75">
      <c r="N124" s="18"/>
      <c r="O124" s="19"/>
      <c r="P124" s="20"/>
    </row>
    <row r="125" spans="14:16" ht="15.75">
      <c r="N125" s="18"/>
      <c r="O125" s="19"/>
      <c r="P125" s="20"/>
    </row>
    <row r="126" spans="14:16" ht="15.75">
      <c r="N126" s="18"/>
      <c r="O126" s="19"/>
      <c r="P126" s="20"/>
    </row>
    <row r="127" spans="14:16" ht="15.75">
      <c r="N127" s="18"/>
      <c r="O127" s="19"/>
      <c r="P127" s="20"/>
    </row>
    <row r="128" spans="14:16" ht="15.75">
      <c r="N128" s="18"/>
      <c r="O128" s="19"/>
      <c r="P128" s="20"/>
    </row>
    <row r="129" spans="14:16" ht="15.75">
      <c r="N129" s="18"/>
      <c r="O129" s="19"/>
      <c r="P129" s="20"/>
    </row>
    <row r="130" spans="14:16" ht="15.75">
      <c r="N130" s="18"/>
      <c r="O130" s="19"/>
      <c r="P130" s="20"/>
    </row>
    <row r="131" spans="14:16" ht="15.75">
      <c r="N131" s="18"/>
      <c r="O131" s="19"/>
      <c r="P131" s="20"/>
    </row>
    <row r="132" spans="14:16" ht="15.75">
      <c r="N132" s="18"/>
      <c r="O132" s="19"/>
      <c r="P132" s="20"/>
    </row>
    <row r="133" spans="14:16" ht="15.75">
      <c r="N133" s="18"/>
      <c r="O133" s="19"/>
      <c r="P133" s="20"/>
    </row>
    <row r="134" spans="14:16" ht="15.75">
      <c r="N134" s="18"/>
      <c r="O134" s="19"/>
      <c r="P134" s="20"/>
    </row>
    <row r="135" spans="14:16" ht="15.75">
      <c r="N135" s="18"/>
      <c r="O135" s="19"/>
      <c r="P135" s="20"/>
    </row>
    <row r="136" spans="14:16" ht="15.75">
      <c r="N136" s="18"/>
      <c r="O136" s="19"/>
      <c r="P136" s="20"/>
    </row>
    <row r="137" spans="14:16" ht="15.75">
      <c r="N137" s="18"/>
      <c r="O137" s="19"/>
      <c r="P137" s="20"/>
    </row>
    <row r="138" spans="14:16" ht="15.75">
      <c r="N138" s="18"/>
      <c r="O138" s="19"/>
      <c r="P138" s="20"/>
    </row>
    <row r="139" spans="14:16" ht="15.75">
      <c r="N139" s="18"/>
      <c r="O139" s="19"/>
      <c r="P139" s="20"/>
    </row>
    <row r="140" spans="14:16" ht="15.75">
      <c r="N140" s="18"/>
      <c r="O140" s="19"/>
      <c r="P140" s="20"/>
    </row>
    <row r="141" spans="14:16" ht="15.75">
      <c r="N141" s="18"/>
      <c r="O141" s="19"/>
      <c r="P141" s="20"/>
    </row>
    <row r="142" spans="14:16" ht="15.75">
      <c r="N142" s="18"/>
      <c r="O142" s="19"/>
      <c r="P142" s="20"/>
    </row>
    <row r="143" spans="14:16" ht="15.75">
      <c r="N143" s="18"/>
      <c r="O143" s="19"/>
      <c r="P143" s="20"/>
    </row>
    <row r="144" spans="14:16" ht="15.75">
      <c r="N144" s="18"/>
      <c r="O144" s="19"/>
      <c r="P144" s="20"/>
    </row>
    <row r="145" spans="14:16" ht="15.75">
      <c r="N145" s="18"/>
      <c r="O145" s="19"/>
      <c r="P145" s="20"/>
    </row>
    <row r="146" spans="14:16" ht="15.75">
      <c r="N146" s="18"/>
      <c r="O146" s="19"/>
      <c r="P146" s="20"/>
    </row>
    <row r="147" spans="14:16" ht="15.75">
      <c r="N147" s="18"/>
      <c r="O147" s="19"/>
      <c r="P147" s="20"/>
    </row>
    <row r="148" spans="14:16" ht="15.75">
      <c r="N148" s="18"/>
      <c r="O148" s="19"/>
      <c r="P148" s="20"/>
    </row>
    <row r="149" spans="14:16" ht="15.75">
      <c r="N149" s="18"/>
      <c r="O149" s="19"/>
      <c r="P149" s="20"/>
    </row>
    <row r="150" spans="14:16" ht="15.75">
      <c r="N150" s="18"/>
      <c r="O150" s="19"/>
      <c r="P150" s="20"/>
    </row>
    <row r="151" spans="14:16" ht="15.75">
      <c r="N151" s="18"/>
      <c r="O151" s="19"/>
      <c r="P151" s="20"/>
    </row>
    <row r="152" spans="14:16" ht="15.75">
      <c r="N152" s="18"/>
      <c r="O152" s="19"/>
      <c r="P152" s="20"/>
    </row>
    <row r="153" spans="14:16" ht="15.75">
      <c r="N153" s="18"/>
      <c r="O153" s="19"/>
      <c r="P153" s="20"/>
    </row>
    <row r="154" spans="14:16" ht="15.75">
      <c r="N154" s="18"/>
      <c r="O154" s="19"/>
      <c r="P154" s="20"/>
    </row>
    <row r="155" spans="14:16" ht="15.75">
      <c r="N155" s="18"/>
      <c r="O155" s="19"/>
      <c r="P155" s="20"/>
    </row>
    <row r="156" spans="14:16" ht="15.75">
      <c r="N156" s="18"/>
      <c r="O156" s="19"/>
      <c r="P156" s="20"/>
    </row>
    <row r="157" spans="14:16" ht="15.75">
      <c r="N157" s="18"/>
      <c r="O157" s="19"/>
      <c r="P157" s="20"/>
    </row>
    <row r="158" spans="14:16" ht="15.75">
      <c r="N158" s="18"/>
      <c r="O158" s="19"/>
      <c r="P158" s="20"/>
    </row>
    <row r="159" spans="14:16" ht="15.75">
      <c r="N159" s="18"/>
      <c r="O159" s="19"/>
      <c r="P159" s="20"/>
    </row>
    <row r="160" spans="14:16" ht="15.75">
      <c r="N160" s="18"/>
      <c r="O160" s="19"/>
      <c r="P160" s="20"/>
    </row>
    <row r="161" spans="14:16" ht="15.75">
      <c r="N161" s="18"/>
      <c r="O161" s="19"/>
      <c r="P161" s="20"/>
    </row>
    <row r="162" spans="14:16" ht="15.75">
      <c r="N162" s="18"/>
      <c r="O162" s="19"/>
      <c r="P162" s="20"/>
    </row>
    <row r="163" spans="14:16" ht="15.75">
      <c r="N163" s="18"/>
      <c r="O163" s="19"/>
      <c r="P163" s="20"/>
    </row>
    <row r="164" spans="14:16" ht="15.75">
      <c r="N164" s="18"/>
      <c r="O164" s="19"/>
      <c r="P164" s="20"/>
    </row>
    <row r="165" spans="14:16" ht="15.75">
      <c r="N165" s="18"/>
      <c r="O165" s="19"/>
      <c r="P165" s="20"/>
    </row>
    <row r="166" spans="14:16" ht="15.75">
      <c r="N166" s="18"/>
      <c r="O166" s="19"/>
      <c r="P166" s="20"/>
    </row>
    <row r="167" spans="14:16" ht="15.75">
      <c r="N167" s="18"/>
      <c r="O167" s="19"/>
      <c r="P167" s="20"/>
    </row>
    <row r="168" spans="14:16" ht="15.75">
      <c r="N168" s="18"/>
      <c r="O168" s="19"/>
      <c r="P168" s="20"/>
    </row>
    <row r="169" spans="14:16" ht="15.75">
      <c r="N169" s="18"/>
      <c r="O169" s="19"/>
      <c r="P169" s="20"/>
    </row>
    <row r="170" spans="14:16" ht="15.75">
      <c r="N170" s="18"/>
      <c r="O170" s="19"/>
      <c r="P170" s="20"/>
    </row>
    <row r="171" spans="14:16" ht="15.75">
      <c r="N171" s="18"/>
      <c r="O171" s="19"/>
      <c r="P171" s="20"/>
    </row>
    <row r="172" spans="14:16" ht="15.75">
      <c r="N172" s="18"/>
      <c r="O172" s="19"/>
      <c r="P172" s="20"/>
    </row>
    <row r="173" spans="14:16" ht="15.75">
      <c r="N173" s="18"/>
      <c r="O173" s="19"/>
      <c r="P173" s="20"/>
    </row>
    <row r="174" spans="14:16" ht="15.75">
      <c r="N174" s="18"/>
      <c r="O174" s="19"/>
      <c r="P174" s="20"/>
    </row>
    <row r="175" spans="14:16" ht="15.75">
      <c r="N175" s="18"/>
      <c r="O175" s="19"/>
      <c r="P175" s="20"/>
    </row>
    <row r="176" spans="14:16" ht="15.75">
      <c r="N176" s="18"/>
      <c r="O176" s="19"/>
      <c r="P176" s="20"/>
    </row>
    <row r="177" spans="14:16" ht="15.75">
      <c r="N177" s="18"/>
      <c r="O177" s="19"/>
      <c r="P177" s="20"/>
    </row>
    <row r="178" spans="14:16" ht="15.75">
      <c r="N178" s="18"/>
      <c r="O178" s="19"/>
      <c r="P178" s="20"/>
    </row>
    <row r="179" spans="14:16" ht="15.75">
      <c r="N179" s="18"/>
      <c r="O179" s="19"/>
      <c r="P179" s="20"/>
    </row>
    <row r="180" spans="14:16" ht="15.75">
      <c r="N180" s="18"/>
      <c r="O180" s="19"/>
      <c r="P180" s="20"/>
    </row>
    <row r="181" spans="14:16" ht="15.75">
      <c r="N181" s="18"/>
      <c r="O181" s="19"/>
      <c r="P181" s="20"/>
    </row>
    <row r="182" spans="14:16" ht="15.75">
      <c r="N182" s="18"/>
      <c r="O182" s="19"/>
      <c r="P182" s="20"/>
    </row>
    <row r="183" spans="14:16" ht="15.75">
      <c r="N183" s="18"/>
      <c r="O183" s="19"/>
      <c r="P183" s="20"/>
    </row>
    <row r="184" spans="14:16" ht="15.75">
      <c r="N184" s="18"/>
      <c r="O184" s="19"/>
      <c r="P184" s="20"/>
    </row>
    <row r="185" spans="14:16" ht="15.75">
      <c r="N185" s="18"/>
      <c r="O185" s="19"/>
      <c r="P185" s="20"/>
    </row>
    <row r="186" spans="14:16" ht="15.75">
      <c r="N186" s="18"/>
      <c r="O186" s="19"/>
      <c r="P186" s="20"/>
    </row>
    <row r="187" spans="14:16" ht="15.75">
      <c r="N187" s="18"/>
      <c r="O187" s="19"/>
      <c r="P187" s="20"/>
    </row>
    <row r="188" spans="14:16" ht="15.75">
      <c r="N188" s="18"/>
      <c r="O188" s="19"/>
      <c r="P188" s="20"/>
    </row>
    <row r="189" spans="14:16" ht="15.75">
      <c r="N189" s="18"/>
      <c r="O189" s="19"/>
      <c r="P189" s="20"/>
    </row>
    <row r="190" spans="14:16" ht="15.75">
      <c r="N190" s="18"/>
      <c r="O190" s="19"/>
      <c r="P190" s="20"/>
    </row>
    <row r="191" spans="14:16" ht="15.75">
      <c r="N191" s="18"/>
      <c r="O191" s="19"/>
      <c r="P191" s="20"/>
    </row>
    <row r="192" spans="14:16" ht="15.75">
      <c r="N192" s="18"/>
      <c r="O192" s="19"/>
      <c r="P192" s="20"/>
    </row>
    <row r="193" spans="14:16" ht="15.75">
      <c r="N193" s="18"/>
      <c r="O193" s="19"/>
      <c r="P193" s="20"/>
    </row>
    <row r="194" spans="14:16" ht="15.75">
      <c r="N194" s="18"/>
      <c r="O194" s="19"/>
      <c r="P194" s="20"/>
    </row>
    <row r="195" spans="14:16" ht="15.75">
      <c r="N195" s="18"/>
      <c r="O195" s="19"/>
      <c r="P195" s="20"/>
    </row>
    <row r="196" spans="14:16" ht="15.75">
      <c r="N196" s="18"/>
      <c r="O196" s="19"/>
      <c r="P196" s="20"/>
    </row>
    <row r="197" spans="14:16" ht="15.75">
      <c r="N197" s="18"/>
      <c r="O197" s="19"/>
      <c r="P197" s="20"/>
    </row>
    <row r="198" spans="14:16" ht="15.75">
      <c r="N198" s="18"/>
      <c r="O198" s="19"/>
      <c r="P198" s="20"/>
    </row>
    <row r="199" spans="14:16" ht="15.75">
      <c r="N199" s="18"/>
      <c r="O199" s="19"/>
      <c r="P199" s="20"/>
    </row>
    <row r="200" spans="14:16" ht="15.75">
      <c r="N200" s="18"/>
      <c r="O200" s="19"/>
      <c r="P200" s="20"/>
    </row>
    <row r="201" spans="14:16" ht="15.75">
      <c r="N201" s="18"/>
      <c r="O201" s="19"/>
      <c r="P201" s="20"/>
    </row>
    <row r="202" spans="14:16" ht="15.75">
      <c r="N202" s="18"/>
      <c r="O202" s="19"/>
      <c r="P202" s="20"/>
    </row>
    <row r="203" spans="14:16" ht="15.75">
      <c r="N203" s="18"/>
      <c r="O203" s="19"/>
      <c r="P203" s="20"/>
    </row>
    <row r="204" spans="14:16" ht="15.75">
      <c r="N204" s="18"/>
      <c r="O204" s="19"/>
      <c r="P204" s="20"/>
    </row>
    <row r="205" spans="14:16" ht="15.75">
      <c r="N205" s="18"/>
      <c r="O205" s="19"/>
      <c r="P205" s="20"/>
    </row>
    <row r="206" spans="14:16" ht="15.75">
      <c r="N206" s="18"/>
      <c r="O206" s="19"/>
      <c r="P206" s="20"/>
    </row>
    <row r="207" spans="14:16" ht="15.75">
      <c r="N207" s="18"/>
      <c r="O207" s="19"/>
      <c r="P207" s="20"/>
    </row>
    <row r="208" spans="14:16" ht="15.75">
      <c r="N208" s="18"/>
      <c r="O208" s="19"/>
      <c r="P208" s="20"/>
    </row>
    <row r="209" spans="14:16" ht="15.75">
      <c r="N209" s="18"/>
      <c r="O209" s="19"/>
      <c r="P209" s="20"/>
    </row>
    <row r="210" spans="14:16" ht="15.75">
      <c r="N210" s="18"/>
      <c r="O210" s="19"/>
      <c r="P210" s="20"/>
    </row>
    <row r="211" spans="14:16" ht="15.75">
      <c r="N211" s="18"/>
      <c r="O211" s="19"/>
      <c r="P211" s="20"/>
    </row>
    <row r="212" spans="14:16" ht="15.75">
      <c r="N212" s="18"/>
      <c r="O212" s="19"/>
      <c r="P212" s="20"/>
    </row>
    <row r="213" spans="14:16" ht="15.75">
      <c r="N213" s="18"/>
      <c r="O213" s="19"/>
      <c r="P213" s="20"/>
    </row>
    <row r="214" spans="14:16" ht="15.75">
      <c r="N214" s="18"/>
      <c r="O214" s="19"/>
      <c r="P214" s="20"/>
    </row>
    <row r="215" spans="14:16" ht="15.75">
      <c r="N215" s="18"/>
      <c r="O215" s="19"/>
      <c r="P215" s="20"/>
    </row>
    <row r="216" spans="14:16" ht="15.75">
      <c r="N216" s="18"/>
      <c r="O216" s="19"/>
      <c r="P216" s="20"/>
    </row>
    <row r="217" spans="14:16" ht="15.75">
      <c r="N217" s="18"/>
      <c r="O217" s="19"/>
      <c r="P217" s="20"/>
    </row>
    <row r="218" spans="14:16" ht="15.75">
      <c r="N218" s="18"/>
      <c r="O218" s="19"/>
      <c r="P218" s="20"/>
    </row>
    <row r="219" spans="14:16" ht="15.75">
      <c r="N219" s="18"/>
      <c r="O219" s="19"/>
      <c r="P219" s="20"/>
    </row>
    <row r="220" spans="14:16" ht="15.75">
      <c r="N220" s="18"/>
      <c r="O220" s="19"/>
      <c r="P220" s="20"/>
    </row>
    <row r="221" spans="14:16" ht="15.75">
      <c r="N221" s="18"/>
      <c r="O221" s="19"/>
      <c r="P221" s="20"/>
    </row>
    <row r="222" spans="14:16" ht="15.75">
      <c r="N222" s="18"/>
      <c r="O222" s="19"/>
      <c r="P222" s="20"/>
    </row>
    <row r="223" spans="14:16" ht="15.75">
      <c r="N223" s="18"/>
      <c r="O223" s="19"/>
      <c r="P223" s="20"/>
    </row>
    <row r="224" spans="14:16" ht="15.75">
      <c r="N224" s="18"/>
      <c r="O224" s="19"/>
      <c r="P224" s="20"/>
    </row>
    <row r="225" spans="14:16" ht="15.75">
      <c r="N225" s="18"/>
      <c r="O225" s="19"/>
      <c r="P225" s="20"/>
    </row>
    <row r="226" spans="14:16" ht="15.75">
      <c r="N226" s="18"/>
      <c r="O226" s="19"/>
      <c r="P226" s="20"/>
    </row>
    <row r="227" spans="14:16" ht="15.75">
      <c r="N227" s="18"/>
      <c r="O227" s="19"/>
      <c r="P227" s="20"/>
    </row>
    <row r="228" spans="14:16" ht="15.75">
      <c r="N228" s="18"/>
      <c r="O228" s="19"/>
      <c r="P228" s="20"/>
    </row>
    <row r="229" spans="14:16" ht="15.75">
      <c r="N229" s="18"/>
      <c r="O229" s="19"/>
      <c r="P229" s="20"/>
    </row>
    <row r="230" spans="14:16" ht="15.75">
      <c r="N230" s="18"/>
      <c r="O230" s="19"/>
      <c r="P230" s="20"/>
    </row>
    <row r="231" spans="14:16" ht="15.75">
      <c r="N231" s="18"/>
      <c r="O231" s="19"/>
      <c r="P231" s="20"/>
    </row>
    <row r="232" spans="14:16" ht="15.75">
      <c r="N232" s="18"/>
      <c r="O232" s="19"/>
      <c r="P232" s="20"/>
    </row>
    <row r="233" spans="14:16" ht="15.75">
      <c r="N233" s="18"/>
      <c r="O233" s="19"/>
      <c r="P233" s="20"/>
    </row>
    <row r="234" spans="14:16" ht="15.75">
      <c r="N234" s="18"/>
      <c r="O234" s="19"/>
      <c r="P234" s="20"/>
    </row>
    <row r="235" spans="14:16" ht="15.75">
      <c r="N235" s="18"/>
      <c r="O235" s="19"/>
      <c r="P235" s="20"/>
    </row>
    <row r="236" spans="14:16" ht="15.75">
      <c r="N236" s="18"/>
      <c r="O236" s="19"/>
      <c r="P236" s="20"/>
    </row>
    <row r="237" spans="14:16" ht="15.75">
      <c r="N237" s="18"/>
      <c r="O237" s="19"/>
      <c r="P237" s="20"/>
    </row>
    <row r="238" spans="14:16" ht="15.75">
      <c r="N238" s="18"/>
      <c r="O238" s="19"/>
      <c r="P238" s="20"/>
    </row>
    <row r="239" spans="14:16" ht="15.75">
      <c r="N239" s="18"/>
      <c r="O239" s="19"/>
      <c r="P239" s="20"/>
    </row>
    <row r="240" spans="14:16" ht="15.75">
      <c r="N240" s="18"/>
      <c r="O240" s="19"/>
      <c r="P240" s="20"/>
    </row>
    <row r="241" spans="14:16" ht="15.75">
      <c r="N241" s="18"/>
      <c r="O241" s="19"/>
      <c r="P241" s="20"/>
    </row>
    <row r="242" spans="14:16" ht="15.75">
      <c r="N242" s="18"/>
      <c r="O242" s="19"/>
      <c r="P242" s="20"/>
    </row>
    <row r="243" spans="14:16" ht="15.75">
      <c r="N243" s="18"/>
      <c r="O243" s="19"/>
      <c r="P243" s="20"/>
    </row>
    <row r="244" spans="14:16" ht="15.75">
      <c r="N244" s="18"/>
      <c r="O244" s="19"/>
      <c r="P244" s="20"/>
    </row>
    <row r="245" spans="14:16" ht="15.75">
      <c r="N245" s="18"/>
      <c r="O245" s="19"/>
      <c r="P245" s="20"/>
    </row>
    <row r="246" spans="14:16" ht="15.75">
      <c r="N246" s="18"/>
      <c r="O246" s="19"/>
      <c r="P246" s="20"/>
    </row>
    <row r="247" spans="14:16" ht="15.75">
      <c r="N247" s="18"/>
      <c r="O247" s="19"/>
      <c r="P247" s="20"/>
    </row>
    <row r="248" spans="14:16" ht="15.75">
      <c r="N248" s="18"/>
      <c r="O248" s="19"/>
      <c r="P248" s="20"/>
    </row>
    <row r="249" spans="14:16" ht="15.75">
      <c r="N249" s="18"/>
      <c r="O249" s="19"/>
      <c r="P249" s="20"/>
    </row>
    <row r="250" spans="14:16" ht="15.75">
      <c r="N250" s="18"/>
      <c r="O250" s="19"/>
      <c r="P250" s="20"/>
    </row>
    <row r="251" spans="14:16" ht="15.75">
      <c r="N251" s="18"/>
      <c r="O251" s="19"/>
      <c r="P251" s="20"/>
    </row>
    <row r="252" spans="14:16" ht="15.75">
      <c r="N252" s="18"/>
      <c r="O252" s="19"/>
      <c r="P252" s="20"/>
    </row>
    <row r="253" spans="14:16" ht="15.75">
      <c r="N253" s="18"/>
      <c r="O253" s="19"/>
      <c r="P253" s="20"/>
    </row>
    <row r="254" spans="14:16" ht="15.75">
      <c r="N254" s="18"/>
      <c r="O254" s="19"/>
      <c r="P254" s="20"/>
    </row>
    <row r="255" spans="14:16" ht="15.75">
      <c r="N255" s="18"/>
      <c r="O255" s="19"/>
      <c r="P255" s="20"/>
    </row>
    <row r="256" spans="14:16" ht="15.75">
      <c r="N256" s="18"/>
      <c r="O256" s="19"/>
      <c r="P256" s="20"/>
    </row>
    <row r="257" spans="14:16" ht="15.75">
      <c r="N257" s="18"/>
      <c r="O257" s="19"/>
      <c r="P257" s="20"/>
    </row>
    <row r="258" spans="14:16" ht="15.75">
      <c r="N258" s="18"/>
      <c r="O258" s="19"/>
      <c r="P258" s="20"/>
    </row>
    <row r="259" spans="14:16" ht="15.75">
      <c r="N259" s="18"/>
      <c r="O259" s="19"/>
      <c r="P259" s="20"/>
    </row>
    <row r="260" spans="14:16" ht="15.75">
      <c r="N260" s="18"/>
      <c r="O260" s="19"/>
      <c r="P260" s="20"/>
    </row>
    <row r="261" spans="14:16" ht="15.75">
      <c r="N261" s="18"/>
      <c r="O261" s="19"/>
      <c r="P261" s="20"/>
    </row>
    <row r="262" spans="14:16" ht="15.75">
      <c r="N262" s="18"/>
      <c r="O262" s="19"/>
      <c r="P262" s="20"/>
    </row>
    <row r="263" spans="14:16" ht="15.75">
      <c r="N263" s="18"/>
      <c r="O263" s="19"/>
      <c r="P263" s="20"/>
    </row>
    <row r="264" spans="14:16" ht="15.75">
      <c r="N264" s="18"/>
      <c r="O264" s="19"/>
      <c r="P264" s="20"/>
    </row>
    <row r="265" spans="14:16" ht="15.75">
      <c r="N265" s="18"/>
      <c r="O265" s="19"/>
      <c r="P265" s="20"/>
    </row>
    <row r="266" spans="14:16" ht="15.75">
      <c r="N266" s="18"/>
      <c r="O266" s="19"/>
      <c r="P266" s="20"/>
    </row>
    <row r="267" spans="14:16" ht="15.75">
      <c r="N267" s="18"/>
      <c r="O267" s="19"/>
      <c r="P267" s="20"/>
    </row>
    <row r="268" spans="14:16" ht="15.75">
      <c r="N268" s="18"/>
      <c r="O268" s="19"/>
      <c r="P268" s="20"/>
    </row>
    <row r="269" spans="14:16" ht="15.75">
      <c r="N269" s="18"/>
      <c r="O269" s="19"/>
      <c r="P269" s="20"/>
    </row>
    <row r="270" spans="14:16" ht="15.75">
      <c r="N270" s="18"/>
      <c r="O270" s="19"/>
      <c r="P270" s="20"/>
    </row>
    <row r="271" spans="14:16" ht="15.75">
      <c r="N271" s="18"/>
      <c r="O271" s="19"/>
      <c r="P271" s="20"/>
    </row>
    <row r="272" spans="14:16" ht="15.75">
      <c r="N272" s="18"/>
      <c r="O272" s="19"/>
      <c r="P272" s="20"/>
    </row>
    <row r="273" spans="14:16" ht="15.75">
      <c r="N273" s="18"/>
      <c r="O273" s="19"/>
      <c r="P273" s="20"/>
    </row>
    <row r="274" spans="14:16" ht="15.75">
      <c r="N274" s="18"/>
      <c r="O274" s="19"/>
      <c r="P274" s="20"/>
    </row>
    <row r="275" spans="14:16" ht="15.75">
      <c r="N275" s="18"/>
      <c r="O275" s="19"/>
      <c r="P275" s="20"/>
    </row>
    <row r="276" spans="14:16" ht="15.75">
      <c r="N276" s="18"/>
      <c r="O276" s="19"/>
      <c r="P276" s="20"/>
    </row>
    <row r="277" spans="14:16" ht="15.75">
      <c r="N277" s="18"/>
      <c r="O277" s="19"/>
      <c r="P277" s="20"/>
    </row>
    <row r="278" spans="14:16" ht="15.75">
      <c r="N278" s="18"/>
      <c r="O278" s="19"/>
      <c r="P278" s="20"/>
    </row>
    <row r="279" spans="14:16" ht="15.75">
      <c r="N279" s="18"/>
      <c r="O279" s="19"/>
      <c r="P279" s="20"/>
    </row>
    <row r="280" spans="14:16" ht="15.75">
      <c r="N280" s="18"/>
      <c r="O280" s="19"/>
      <c r="P280" s="20"/>
    </row>
    <row r="281" spans="14:16" ht="15.75">
      <c r="N281" s="18"/>
      <c r="O281" s="19"/>
      <c r="P281" s="20"/>
    </row>
    <row r="282" spans="14:16" ht="15.75">
      <c r="N282" s="18"/>
      <c r="O282" s="19"/>
      <c r="P282" s="20"/>
    </row>
    <row r="283" spans="14:16" ht="15.75">
      <c r="N283" s="18"/>
      <c r="O283" s="19"/>
      <c r="P283" s="20"/>
    </row>
    <row r="284" spans="14:16" ht="15.75">
      <c r="N284" s="18"/>
      <c r="O284" s="19"/>
      <c r="P284" s="20"/>
    </row>
    <row r="285" spans="14:16" ht="15.75">
      <c r="N285" s="18"/>
      <c r="O285" s="19"/>
      <c r="P285" s="20"/>
    </row>
    <row r="286" spans="14:16" ht="15.75">
      <c r="N286" s="18"/>
      <c r="O286" s="19"/>
      <c r="P286" s="20"/>
    </row>
    <row r="287" spans="14:16" ht="15.75">
      <c r="N287" s="18"/>
      <c r="O287" s="19"/>
      <c r="P287" s="20"/>
    </row>
    <row r="288" spans="14:16" ht="15.75">
      <c r="N288" s="18"/>
      <c r="O288" s="19"/>
      <c r="P288" s="20"/>
    </row>
    <row r="289" spans="14:16" ht="15.75">
      <c r="N289" s="18"/>
      <c r="O289" s="19"/>
      <c r="P289" s="20"/>
    </row>
    <row r="290" spans="14:16" ht="15.75">
      <c r="N290" s="18"/>
      <c r="O290" s="19"/>
      <c r="P290" s="20"/>
    </row>
    <row r="291" spans="14:16" ht="15.75">
      <c r="N291" s="18"/>
      <c r="O291" s="19"/>
      <c r="P291" s="20"/>
    </row>
    <row r="292" spans="14:16" ht="15.75">
      <c r="N292" s="18"/>
      <c r="O292" s="19"/>
      <c r="P292" s="20"/>
    </row>
    <row r="293" spans="14:16" ht="15.75">
      <c r="N293" s="18"/>
      <c r="O293" s="19"/>
      <c r="P293" s="20"/>
    </row>
    <row r="294" spans="14:16" ht="15.75">
      <c r="N294" s="18"/>
      <c r="O294" s="19"/>
      <c r="P294" s="20"/>
    </row>
    <row r="295" spans="14:16" ht="15.75">
      <c r="N295" s="18"/>
      <c r="O295" s="19"/>
      <c r="P295" s="20"/>
    </row>
    <row r="296" spans="14:16" ht="15.75">
      <c r="N296" s="18"/>
      <c r="O296" s="19"/>
      <c r="P296" s="20"/>
    </row>
    <row r="297" spans="14:16" ht="15.75">
      <c r="N297" s="18"/>
      <c r="O297" s="19"/>
      <c r="P297" s="20"/>
    </row>
    <row r="298" spans="14:16" ht="15.75">
      <c r="N298" s="18"/>
      <c r="O298" s="19"/>
      <c r="P298" s="20"/>
    </row>
    <row r="299" spans="14:16" ht="15.75">
      <c r="N299" s="18"/>
      <c r="O299" s="19"/>
      <c r="P299" s="20"/>
    </row>
    <row r="300" spans="14:16" ht="15.75">
      <c r="N300" s="18"/>
      <c r="O300" s="19"/>
      <c r="P300" s="20"/>
    </row>
    <row r="301" spans="14:16" ht="15.75">
      <c r="N301" s="18"/>
      <c r="O301" s="19"/>
      <c r="P301" s="20"/>
    </row>
    <row r="302" spans="14:16" ht="15.75">
      <c r="N302" s="18"/>
      <c r="O302" s="19"/>
      <c r="P302" s="20"/>
    </row>
    <row r="303" spans="14:16" ht="15.75">
      <c r="N303" s="18"/>
      <c r="O303" s="19"/>
      <c r="P303" s="20"/>
    </row>
    <row r="304" spans="14:16" ht="15.75">
      <c r="N304" s="18"/>
      <c r="O304" s="19"/>
      <c r="P304" s="20"/>
    </row>
    <row r="305" spans="14:16" ht="15.75">
      <c r="N305" s="18"/>
      <c r="O305" s="19"/>
      <c r="P305" s="20"/>
    </row>
    <row r="306" spans="14:16" ht="15.75">
      <c r="N306" s="18"/>
      <c r="O306" s="19"/>
      <c r="P306" s="20"/>
    </row>
    <row r="307" spans="14:16" ht="15.75">
      <c r="N307" s="18"/>
      <c r="O307" s="19"/>
      <c r="P307" s="20"/>
    </row>
    <row r="308" spans="14:16" ht="15.75">
      <c r="N308" s="18"/>
      <c r="O308" s="19"/>
      <c r="P308" s="20"/>
    </row>
    <row r="309" spans="14:16" ht="15.75">
      <c r="N309" s="18"/>
      <c r="O309" s="19"/>
      <c r="P309" s="20"/>
    </row>
    <row r="310" spans="14:16" ht="15.75">
      <c r="N310" s="18"/>
      <c r="O310" s="19"/>
      <c r="P310" s="20"/>
    </row>
    <row r="311" spans="14:16" ht="15.75">
      <c r="N311" s="18"/>
      <c r="O311" s="19"/>
      <c r="P311" s="20"/>
    </row>
    <row r="312" spans="14:16" ht="15.75">
      <c r="N312" s="18"/>
      <c r="O312" s="19"/>
      <c r="P312" s="20"/>
    </row>
    <row r="313" spans="14:16" ht="15.75">
      <c r="N313" s="18"/>
      <c r="O313" s="19"/>
      <c r="P313" s="20"/>
    </row>
    <row r="314" spans="14:16" ht="15.75">
      <c r="N314" s="18"/>
      <c r="O314" s="19"/>
      <c r="P314" s="20"/>
    </row>
    <row r="315" spans="14:16" ht="15.75">
      <c r="N315" s="18"/>
      <c r="O315" s="19"/>
      <c r="P315" s="20"/>
    </row>
    <row r="316" spans="14:16" ht="15.75">
      <c r="N316" s="18"/>
      <c r="O316" s="19"/>
      <c r="P316" s="20"/>
    </row>
    <row r="317" spans="14:16" ht="15.75">
      <c r="N317" s="18"/>
      <c r="O317" s="19"/>
      <c r="P317" s="20"/>
    </row>
    <row r="318" spans="14:16" ht="15.75">
      <c r="N318" s="18"/>
      <c r="O318" s="19"/>
      <c r="P318" s="20"/>
    </row>
    <row r="319" spans="14:16" ht="15.75">
      <c r="N319" s="18"/>
      <c r="O319" s="19"/>
      <c r="P319" s="20"/>
    </row>
    <row r="320" spans="14:16" ht="15.75">
      <c r="N320" s="18"/>
      <c r="O320" s="19"/>
      <c r="P320" s="20"/>
    </row>
    <row r="321" spans="14:16" ht="15.75">
      <c r="N321" s="18"/>
      <c r="O321" s="19"/>
      <c r="P321" s="20"/>
    </row>
    <row r="322" spans="14:16" ht="15.75">
      <c r="N322" s="18"/>
      <c r="O322" s="19"/>
      <c r="P322" s="20"/>
    </row>
    <row r="323" spans="14:16" ht="15.75">
      <c r="N323" s="18"/>
      <c r="O323" s="19"/>
      <c r="P323" s="20"/>
    </row>
    <row r="324" spans="14:16" ht="15.75">
      <c r="N324" s="18"/>
      <c r="O324" s="19"/>
      <c r="P324" s="20"/>
    </row>
    <row r="325" spans="14:16" ht="15.75">
      <c r="N325" s="18"/>
      <c r="O325" s="19"/>
      <c r="P325" s="20"/>
    </row>
    <row r="326" spans="14:16" ht="15.75">
      <c r="N326" s="18"/>
      <c r="O326" s="19"/>
      <c r="P326" s="20"/>
    </row>
    <row r="327" spans="14:16" ht="15.75">
      <c r="N327" s="18"/>
      <c r="O327" s="19"/>
      <c r="P327" s="20"/>
    </row>
    <row r="328" spans="14:16" ht="15.75">
      <c r="N328" s="18"/>
      <c r="O328" s="19"/>
      <c r="P328" s="20"/>
    </row>
    <row r="329" spans="14:16" ht="15.75">
      <c r="N329" s="18"/>
      <c r="O329" s="19"/>
      <c r="P329" s="20"/>
    </row>
    <row r="330" spans="14:16" ht="15.75">
      <c r="N330" s="18"/>
      <c r="O330" s="19"/>
      <c r="P330" s="20"/>
    </row>
    <row r="331" spans="14:16" ht="15.75">
      <c r="N331" s="18"/>
      <c r="O331" s="19"/>
      <c r="P331" s="20"/>
    </row>
    <row r="332" spans="14:16" ht="15.75">
      <c r="N332" s="18"/>
      <c r="O332" s="19"/>
      <c r="P332" s="20"/>
    </row>
    <row r="333" spans="14:16" ht="15.75">
      <c r="N333" s="18"/>
      <c r="O333" s="19"/>
      <c r="P333" s="20"/>
    </row>
    <row r="334" spans="14:16" ht="15.75">
      <c r="N334" s="18"/>
      <c r="O334" s="19"/>
      <c r="P334" s="20"/>
    </row>
    <row r="335" spans="14:16" ht="15.75">
      <c r="N335" s="18"/>
      <c r="O335" s="19"/>
      <c r="P335" s="20"/>
    </row>
    <row r="336" spans="14:16" ht="15.75">
      <c r="N336" s="18"/>
      <c r="O336" s="19"/>
      <c r="P336" s="20"/>
    </row>
    <row r="337" spans="14:16" ht="15.75">
      <c r="N337" s="18"/>
      <c r="O337" s="19"/>
      <c r="P337" s="20"/>
    </row>
    <row r="338" spans="14:16" ht="15.75">
      <c r="N338" s="18"/>
      <c r="O338" s="19"/>
      <c r="P338" s="20"/>
    </row>
    <row r="339" spans="14:16" ht="15.75">
      <c r="N339" s="18"/>
      <c r="O339" s="19"/>
      <c r="P339" s="20"/>
    </row>
    <row r="340" spans="14:16" ht="15.75">
      <c r="N340" s="18"/>
      <c r="O340" s="19"/>
      <c r="P340" s="20"/>
    </row>
    <row r="341" spans="14:16" ht="15.75">
      <c r="N341" s="18"/>
      <c r="O341" s="19"/>
      <c r="P341" s="20"/>
    </row>
    <row r="342" spans="14:16" ht="15.75">
      <c r="N342" s="18"/>
      <c r="O342" s="19"/>
      <c r="P342" s="20"/>
    </row>
    <row r="343" spans="14:16" ht="15.75">
      <c r="N343" s="18"/>
      <c r="O343" s="19"/>
      <c r="P343" s="20"/>
    </row>
    <row r="344" spans="14:16" ht="15.75">
      <c r="N344" s="18"/>
      <c r="O344" s="19"/>
      <c r="P344" s="20"/>
    </row>
    <row r="345" spans="14:16" ht="15.75">
      <c r="N345" s="18"/>
      <c r="O345" s="19"/>
      <c r="P345" s="20"/>
    </row>
    <row r="346" spans="14:16" ht="15.75">
      <c r="N346" s="18"/>
      <c r="O346" s="19"/>
      <c r="P346" s="20"/>
    </row>
    <row r="347" spans="14:16" ht="15.75">
      <c r="N347" s="18"/>
      <c r="O347" s="19"/>
      <c r="P347" s="20"/>
    </row>
    <row r="348" spans="14:16" ht="15.75">
      <c r="N348" s="18"/>
      <c r="O348" s="19"/>
      <c r="P348" s="20"/>
    </row>
    <row r="349" spans="14:16" ht="15.75">
      <c r="N349" s="18"/>
      <c r="O349" s="19"/>
      <c r="P349" s="20"/>
    </row>
    <row r="350" spans="14:16" ht="15.75">
      <c r="N350" s="18"/>
      <c r="O350" s="19"/>
      <c r="P350" s="20"/>
    </row>
    <row r="351" spans="14:16" ht="15.75">
      <c r="N351" s="18"/>
      <c r="O351" s="19"/>
      <c r="P351" s="20"/>
    </row>
    <row r="352" spans="14:16" ht="15.75">
      <c r="N352" s="18"/>
      <c r="O352" s="19"/>
      <c r="P352" s="20"/>
    </row>
    <row r="353" spans="14:16" ht="15.75">
      <c r="N353" s="18"/>
      <c r="O353" s="19"/>
      <c r="P353" s="20"/>
    </row>
    <row r="354" spans="14:16" ht="15.75">
      <c r="N354" s="18"/>
      <c r="O354" s="19"/>
      <c r="P354" s="20"/>
    </row>
    <row r="355" spans="14:16" ht="15.75">
      <c r="N355" s="18"/>
      <c r="O355" s="19"/>
      <c r="P355" s="20"/>
    </row>
    <row r="356" spans="14:16" ht="15.75">
      <c r="N356" s="18"/>
      <c r="O356" s="19"/>
      <c r="P356" s="20"/>
    </row>
    <row r="357" spans="14:16" ht="15.75">
      <c r="N357" s="18"/>
      <c r="O357" s="19"/>
      <c r="P357" s="20"/>
    </row>
    <row r="358" spans="14:16" ht="15.75">
      <c r="N358" s="18"/>
      <c r="O358" s="19"/>
      <c r="P358" s="20"/>
    </row>
    <row r="359" spans="14:16" ht="15.75">
      <c r="N359" s="18"/>
      <c r="O359" s="19"/>
      <c r="P359" s="20"/>
    </row>
    <row r="360" spans="14:16" ht="15.75">
      <c r="N360" s="18"/>
      <c r="O360" s="19"/>
      <c r="P360" s="20"/>
    </row>
    <row r="361" spans="14:16" ht="15.75">
      <c r="N361" s="18"/>
      <c r="O361" s="19"/>
      <c r="P361" s="20"/>
    </row>
    <row r="362" spans="14:16" ht="15.75">
      <c r="N362" s="18"/>
      <c r="O362" s="19"/>
      <c r="P362" s="20"/>
    </row>
    <row r="363" spans="14:16" ht="15.75">
      <c r="N363" s="18"/>
      <c r="O363" s="19"/>
      <c r="P363" s="20"/>
    </row>
    <row r="364" spans="14:16" ht="15.75">
      <c r="N364" s="18"/>
      <c r="O364" s="19"/>
      <c r="P364" s="20"/>
    </row>
    <row r="365" spans="14:16" ht="15.75">
      <c r="N365" s="18"/>
      <c r="O365" s="19"/>
      <c r="P365" s="20"/>
    </row>
    <row r="366" spans="14:16" ht="15.75">
      <c r="N366" s="18"/>
      <c r="O366" s="19"/>
      <c r="P366" s="20"/>
    </row>
    <row r="367" spans="14:16" ht="15.75">
      <c r="N367" s="18"/>
      <c r="O367" s="19"/>
      <c r="P367" s="20"/>
    </row>
    <row r="368" spans="14:16" ht="15.75">
      <c r="N368" s="18"/>
      <c r="O368" s="19"/>
      <c r="P368" s="20"/>
    </row>
    <row r="369" spans="14:16" ht="15.75">
      <c r="N369" s="18"/>
      <c r="O369" s="19"/>
      <c r="P369" s="20"/>
    </row>
    <row r="370" spans="14:16" ht="15.75">
      <c r="N370" s="18"/>
      <c r="O370" s="19"/>
      <c r="P370" s="20"/>
    </row>
    <row r="371" spans="14:16" ht="15.75">
      <c r="N371" s="18"/>
      <c r="O371" s="19"/>
      <c r="P371" s="20"/>
    </row>
    <row r="372" spans="14:16" ht="15.75">
      <c r="N372" s="18"/>
      <c r="O372" s="19"/>
      <c r="P372" s="20"/>
    </row>
    <row r="373" spans="14:16" ht="15.75">
      <c r="N373" s="18"/>
      <c r="O373" s="19"/>
      <c r="P373" s="20"/>
    </row>
    <row r="374" spans="14:16" ht="15.75">
      <c r="N374" s="18"/>
      <c r="O374" s="19"/>
      <c r="P374" s="20"/>
    </row>
    <row r="375" spans="14:16" ht="15.75">
      <c r="N375" s="18"/>
      <c r="O375" s="19"/>
      <c r="P375" s="20"/>
    </row>
    <row r="376" spans="14:16" ht="15.75">
      <c r="N376" s="18"/>
      <c r="O376" s="19"/>
      <c r="P376" s="20"/>
    </row>
    <row r="377" spans="14:16" ht="15.75">
      <c r="N377" s="18"/>
      <c r="O377" s="19"/>
      <c r="P377" s="20"/>
    </row>
    <row r="378" spans="14:16" ht="15.75">
      <c r="N378" s="18"/>
      <c r="O378" s="19"/>
      <c r="P378" s="20"/>
    </row>
    <row r="379" spans="14:16" ht="15.75">
      <c r="N379" s="18"/>
      <c r="O379" s="19"/>
      <c r="P379" s="20"/>
    </row>
    <row r="380" spans="14:16" ht="15.75">
      <c r="N380" s="18"/>
      <c r="O380" s="19"/>
      <c r="P380" s="20"/>
    </row>
    <row r="381" spans="14:16" ht="15.75">
      <c r="N381" s="18"/>
      <c r="O381" s="19"/>
      <c r="P381" s="20"/>
    </row>
    <row r="382" spans="14:16" ht="15.75">
      <c r="N382" s="18"/>
      <c r="O382" s="19"/>
      <c r="P382" s="20"/>
    </row>
    <row r="383" spans="14:16" ht="15.75">
      <c r="N383" s="18"/>
      <c r="O383" s="19"/>
      <c r="P383" s="20"/>
    </row>
    <row r="384" spans="14:16" ht="15.75">
      <c r="N384" s="18"/>
      <c r="O384" s="19"/>
      <c r="P384" s="20"/>
    </row>
    <row r="385" spans="14:16" ht="15.75">
      <c r="N385" s="18"/>
      <c r="O385" s="19"/>
      <c r="P385" s="20"/>
    </row>
    <row r="386" spans="14:16" ht="15.75">
      <c r="N386" s="18"/>
      <c r="O386" s="19"/>
      <c r="P386" s="20"/>
    </row>
    <row r="387" spans="14:16" ht="15.75">
      <c r="N387" s="18"/>
      <c r="O387" s="19"/>
      <c r="P387" s="20"/>
    </row>
    <row r="388" spans="14:16" ht="15.75">
      <c r="N388" s="18"/>
      <c r="O388" s="19"/>
      <c r="P388" s="20"/>
    </row>
    <row r="389" spans="14:16" ht="15.75">
      <c r="N389" s="18"/>
      <c r="O389" s="19"/>
      <c r="P389" s="20"/>
    </row>
    <row r="390" spans="14:16" ht="15.75">
      <c r="N390" s="18"/>
      <c r="O390" s="19"/>
      <c r="P390" s="20"/>
    </row>
    <row r="391" spans="14:16" ht="15.75">
      <c r="N391" s="18"/>
      <c r="O391" s="19"/>
      <c r="P391" s="20"/>
    </row>
    <row r="392" spans="14:16" ht="15.75">
      <c r="N392" s="18"/>
      <c r="O392" s="19"/>
      <c r="P392" s="20"/>
    </row>
    <row r="393" spans="14:16" ht="15.75">
      <c r="N393" s="18"/>
      <c r="O393" s="19"/>
      <c r="P393" s="20"/>
    </row>
    <row r="394" spans="14:16" ht="15.75">
      <c r="N394" s="18"/>
      <c r="O394" s="19"/>
      <c r="P394" s="20"/>
    </row>
    <row r="395" spans="14:16" ht="15.75">
      <c r="N395" s="18"/>
      <c r="O395" s="19"/>
      <c r="P395" s="20"/>
    </row>
    <row r="396" spans="14:16" ht="15.75">
      <c r="N396" s="18"/>
      <c r="O396" s="19"/>
      <c r="P396" s="20"/>
    </row>
    <row r="397" spans="14:16" ht="15.75">
      <c r="N397" s="18"/>
      <c r="O397" s="19"/>
      <c r="P397" s="20"/>
    </row>
    <row r="398" spans="14:16" ht="15.75">
      <c r="N398" s="18"/>
      <c r="O398" s="19"/>
      <c r="P398" s="20"/>
    </row>
    <row r="399" spans="14:16" ht="15.75">
      <c r="N399" s="18"/>
      <c r="O399" s="19"/>
      <c r="P399" s="20"/>
    </row>
    <row r="400" spans="14:16" ht="15.75">
      <c r="N400" s="18"/>
      <c r="O400" s="19"/>
      <c r="P400" s="20"/>
    </row>
    <row r="401" spans="14:16" ht="15.75">
      <c r="N401" s="18"/>
      <c r="O401" s="19"/>
      <c r="P401" s="20"/>
    </row>
    <row r="402" spans="14:16" ht="15.75">
      <c r="N402" s="18"/>
      <c r="O402" s="19"/>
      <c r="P402" s="20"/>
    </row>
    <row r="403" spans="14:16" ht="15.75">
      <c r="N403" s="18"/>
      <c r="O403" s="19"/>
      <c r="P403" s="20"/>
    </row>
    <row r="404" spans="14:16" ht="15.75">
      <c r="N404" s="18"/>
      <c r="O404" s="19"/>
      <c r="P404" s="20"/>
    </row>
    <row r="405" spans="14:16" ht="15.75">
      <c r="N405" s="18"/>
      <c r="O405" s="19"/>
      <c r="P405" s="20"/>
    </row>
    <row r="406" spans="14:16" ht="15.75">
      <c r="N406" s="18"/>
      <c r="O406" s="19"/>
      <c r="P406" s="20"/>
    </row>
    <row r="407" spans="14:16" ht="15.75">
      <c r="N407" s="18"/>
      <c r="O407" s="19"/>
      <c r="P407" s="20"/>
    </row>
    <row r="408" spans="14:16" ht="15.75">
      <c r="N408" s="18"/>
      <c r="O408" s="19"/>
      <c r="P408" s="20"/>
    </row>
    <row r="409" spans="14:16" ht="15.75">
      <c r="N409" s="18"/>
      <c r="O409" s="19"/>
      <c r="P409" s="20"/>
    </row>
    <row r="410" spans="14:16" ht="15.75">
      <c r="N410" s="18"/>
      <c r="O410" s="19"/>
      <c r="P410" s="20"/>
    </row>
    <row r="411" spans="14:16" ht="15.75">
      <c r="N411" s="18"/>
      <c r="O411" s="19"/>
      <c r="P411" s="20"/>
    </row>
    <row r="412" spans="14:16" ht="15.75">
      <c r="N412" s="18"/>
      <c r="O412" s="19"/>
      <c r="P412" s="20"/>
    </row>
    <row r="413" spans="14:16" ht="15.75">
      <c r="N413" s="18"/>
      <c r="O413" s="19"/>
      <c r="P413" s="20"/>
    </row>
    <row r="414" spans="14:16" ht="15.75">
      <c r="N414" s="18"/>
      <c r="O414" s="19"/>
      <c r="P414" s="20"/>
    </row>
    <row r="415" spans="14:16" ht="15.75">
      <c r="N415" s="18"/>
      <c r="O415" s="19"/>
      <c r="P415" s="20"/>
    </row>
    <row r="416" spans="14:16" ht="15.75">
      <c r="N416" s="18"/>
      <c r="O416" s="19"/>
      <c r="P416" s="20"/>
    </row>
    <row r="417" spans="14:16" ht="15.75">
      <c r="N417" s="18"/>
      <c r="O417" s="19"/>
      <c r="P417" s="20"/>
    </row>
    <row r="418" spans="14:16" ht="15.75">
      <c r="N418" s="18"/>
      <c r="O418" s="19"/>
      <c r="P418" s="20"/>
    </row>
    <row r="419" spans="14:16" ht="15.75">
      <c r="N419" s="18"/>
      <c r="O419" s="19"/>
      <c r="P419" s="20"/>
    </row>
    <row r="420" spans="14:16" ht="15.75">
      <c r="N420" s="18"/>
      <c r="O420" s="19"/>
      <c r="P420" s="20"/>
    </row>
    <row r="421" spans="14:16" ht="15.75">
      <c r="N421" s="18"/>
      <c r="O421" s="19"/>
      <c r="P421" s="20"/>
    </row>
    <row r="422" spans="14:16" ht="15.75">
      <c r="N422" s="18"/>
      <c r="O422" s="19"/>
      <c r="P422" s="20"/>
    </row>
    <row r="423" spans="14:16" ht="15.75">
      <c r="N423" s="18"/>
      <c r="O423" s="19"/>
      <c r="P423" s="20"/>
    </row>
    <row r="424" spans="14:16" ht="15.75">
      <c r="N424" s="18"/>
      <c r="O424" s="19"/>
      <c r="P424" s="20"/>
    </row>
    <row r="425" spans="14:16" ht="15.75">
      <c r="N425" s="18"/>
      <c r="O425" s="19"/>
      <c r="P425" s="20"/>
    </row>
    <row r="426" spans="14:16" ht="15.75">
      <c r="N426" s="18"/>
      <c r="O426" s="19"/>
      <c r="P426" s="20"/>
    </row>
    <row r="427" spans="14:16" ht="15.75">
      <c r="N427" s="18"/>
      <c r="O427" s="19"/>
      <c r="P427" s="20"/>
    </row>
    <row r="428" spans="14:16" ht="15.75">
      <c r="N428" s="18"/>
      <c r="O428" s="19"/>
      <c r="P428" s="20"/>
    </row>
    <row r="429" spans="14:16" ht="15.75">
      <c r="N429" s="18"/>
      <c r="O429" s="19"/>
      <c r="P429" s="20"/>
    </row>
    <row r="430" spans="14:16" ht="15.75">
      <c r="N430" s="18"/>
      <c r="O430" s="19"/>
      <c r="P430" s="20"/>
    </row>
    <row r="431" spans="14:16" ht="15.75">
      <c r="N431" s="18"/>
      <c r="O431" s="19"/>
      <c r="P431" s="20"/>
    </row>
    <row r="432" spans="14:16" ht="15.75">
      <c r="N432" s="18"/>
      <c r="O432" s="19"/>
      <c r="P432" s="20"/>
    </row>
    <row r="433" spans="14:16" ht="15.75">
      <c r="N433" s="18"/>
      <c r="O433" s="19"/>
      <c r="P433" s="20"/>
    </row>
    <row r="434" spans="14:16" ht="15.75">
      <c r="N434" s="18"/>
      <c r="O434" s="19"/>
      <c r="P434" s="20"/>
    </row>
    <row r="435" spans="14:16" ht="15.75">
      <c r="N435" s="18"/>
      <c r="O435" s="19"/>
      <c r="P435" s="20"/>
    </row>
    <row r="436" spans="14:16" ht="15.75">
      <c r="N436" s="18"/>
      <c r="O436" s="19"/>
      <c r="P436" s="20"/>
    </row>
    <row r="437" spans="14:16" ht="15.75">
      <c r="N437" s="18"/>
      <c r="O437" s="19"/>
      <c r="P437" s="20"/>
    </row>
    <row r="438" spans="14:16" ht="15.75">
      <c r="N438" s="18"/>
      <c r="O438" s="19"/>
      <c r="P438" s="20"/>
    </row>
    <row r="439" spans="14:16" ht="15.75">
      <c r="N439" s="18"/>
      <c r="O439" s="19"/>
      <c r="P439" s="20"/>
    </row>
    <row r="440" spans="14:16" ht="15.75">
      <c r="N440" s="18"/>
      <c r="O440" s="19"/>
      <c r="P440" s="20"/>
    </row>
    <row r="441" spans="14:16" ht="15.75">
      <c r="N441" s="18"/>
      <c r="O441" s="19"/>
      <c r="P441" s="20"/>
    </row>
    <row r="442" spans="14:16" ht="15.75">
      <c r="N442" s="18"/>
      <c r="O442" s="19"/>
      <c r="P442" s="20"/>
    </row>
    <row r="443" spans="14:16" ht="15.75">
      <c r="N443" s="18"/>
      <c r="O443" s="19"/>
      <c r="P443" s="20"/>
    </row>
    <row r="444" spans="14:16" ht="15.75">
      <c r="N444" s="18"/>
      <c r="O444" s="19"/>
      <c r="P444" s="20"/>
    </row>
    <row r="445" spans="14:16" ht="15.75">
      <c r="N445" s="18"/>
      <c r="O445" s="19"/>
      <c r="P445" s="20"/>
    </row>
    <row r="446" spans="14:16" ht="15.75">
      <c r="N446" s="18"/>
      <c r="O446" s="19"/>
      <c r="P446" s="20"/>
    </row>
    <row r="447" spans="14:16" ht="15.75">
      <c r="N447" s="18"/>
      <c r="O447" s="19"/>
      <c r="P447" s="20"/>
    </row>
    <row r="448" spans="14:16" ht="15.75">
      <c r="N448" s="18"/>
      <c r="O448" s="19"/>
      <c r="P448" s="20"/>
    </row>
    <row r="449" spans="14:16" ht="15.75">
      <c r="N449" s="18"/>
      <c r="O449" s="19"/>
      <c r="P449" s="20"/>
    </row>
    <row r="450" spans="14:16" ht="15.75">
      <c r="N450" s="18"/>
      <c r="O450" s="19"/>
      <c r="P450" s="20"/>
    </row>
    <row r="451" spans="14:16" ht="15.75">
      <c r="N451" s="18"/>
      <c r="O451" s="19"/>
      <c r="P451" s="20"/>
    </row>
    <row r="452" spans="14:16" ht="15.75">
      <c r="N452" s="18"/>
      <c r="O452" s="19"/>
      <c r="P452" s="20"/>
    </row>
    <row r="453" spans="14:16" ht="15.75">
      <c r="N453" s="18"/>
      <c r="O453" s="19"/>
      <c r="P453" s="20"/>
    </row>
    <row r="454" spans="14:16" ht="15.75">
      <c r="N454" s="18"/>
      <c r="O454" s="19"/>
      <c r="P454" s="20"/>
    </row>
    <row r="455" spans="14:16" ht="15.75">
      <c r="N455" s="18"/>
      <c r="O455" s="19"/>
      <c r="P455" s="20"/>
    </row>
    <row r="456" spans="14:16" ht="15.75">
      <c r="N456" s="18"/>
      <c r="O456" s="19"/>
      <c r="P456" s="20"/>
    </row>
    <row r="457" spans="14:16" ht="15.75">
      <c r="N457" s="18"/>
      <c r="O457" s="19"/>
      <c r="P457" s="20"/>
    </row>
    <row r="458" spans="14:16" ht="15.75">
      <c r="N458" s="18"/>
      <c r="O458" s="19"/>
      <c r="P458" s="20"/>
    </row>
    <row r="459" spans="14:16" ht="15.75">
      <c r="N459" s="18"/>
      <c r="O459" s="19"/>
      <c r="P459" s="20"/>
    </row>
    <row r="460" spans="14:16" ht="15.75">
      <c r="N460" s="18"/>
      <c r="O460" s="19"/>
      <c r="P460" s="20"/>
    </row>
    <row r="461" spans="14:16" ht="15.75">
      <c r="N461" s="18"/>
      <c r="O461" s="19"/>
      <c r="P461" s="20"/>
    </row>
    <row r="462" spans="14:16" ht="15.75">
      <c r="N462" s="18"/>
      <c r="O462" s="19"/>
      <c r="P462" s="20"/>
    </row>
    <row r="463" spans="14:16" ht="15.75">
      <c r="N463" s="18"/>
      <c r="O463" s="19"/>
      <c r="P463" s="20"/>
    </row>
    <row r="464" spans="14:16" ht="15.75">
      <c r="N464" s="18"/>
      <c r="O464" s="19"/>
      <c r="P464" s="20"/>
    </row>
    <row r="465" spans="14:16" ht="15.75">
      <c r="N465" s="18"/>
      <c r="O465" s="19"/>
      <c r="P465" s="20"/>
    </row>
    <row r="466" spans="14:16" ht="15.75">
      <c r="N466" s="18"/>
      <c r="O466" s="19"/>
      <c r="P466" s="20"/>
    </row>
    <row r="467" spans="14:16" ht="15.75">
      <c r="N467" s="18"/>
      <c r="O467" s="19"/>
      <c r="P467" s="20"/>
    </row>
    <row r="468" spans="14:16" ht="15.75">
      <c r="N468" s="18"/>
      <c r="O468" s="19"/>
      <c r="P468" s="20"/>
    </row>
    <row r="469" spans="14:16" ht="15.75">
      <c r="N469" s="18"/>
      <c r="O469" s="19"/>
      <c r="P469" s="20"/>
    </row>
    <row r="470" spans="14:16" ht="15.75">
      <c r="N470" s="18"/>
      <c r="O470" s="19"/>
      <c r="P470" s="20"/>
    </row>
    <row r="471" spans="14:16" ht="15.75">
      <c r="N471" s="18"/>
      <c r="O471" s="19"/>
      <c r="P471" s="20"/>
    </row>
    <row r="472" spans="14:16" ht="15.75">
      <c r="N472" s="18"/>
      <c r="O472" s="19"/>
      <c r="P472" s="20"/>
    </row>
    <row r="473" spans="14:16" ht="15.75">
      <c r="N473" s="18"/>
      <c r="O473" s="19"/>
      <c r="P473" s="20"/>
    </row>
    <row r="474" spans="14:16" ht="15.75">
      <c r="N474" s="18"/>
      <c r="O474" s="19"/>
      <c r="P474" s="20"/>
    </row>
    <row r="475" spans="14:16" ht="15.75">
      <c r="N475" s="18"/>
      <c r="O475" s="19"/>
      <c r="P475" s="20"/>
    </row>
    <row r="476" spans="14:16" ht="15.75">
      <c r="N476" s="18"/>
      <c r="O476" s="19"/>
      <c r="P476" s="20"/>
    </row>
    <row r="477" spans="14:16" ht="15.75">
      <c r="N477" s="18"/>
      <c r="O477" s="19"/>
      <c r="P477" s="20"/>
    </row>
    <row r="478" spans="14:16" ht="15.75">
      <c r="N478" s="18"/>
      <c r="O478" s="19"/>
      <c r="P478" s="20"/>
    </row>
    <row r="479" spans="14:16" ht="15.75">
      <c r="N479" s="18"/>
      <c r="O479" s="19"/>
      <c r="P479" s="20"/>
    </row>
    <row r="480" spans="14:16" ht="15.75">
      <c r="N480" s="18"/>
      <c r="O480" s="19"/>
      <c r="P480" s="20"/>
    </row>
    <row r="481" spans="14:16" ht="15.75">
      <c r="N481" s="18"/>
      <c r="O481" s="19"/>
      <c r="P481" s="20"/>
    </row>
    <row r="482" spans="14:16" ht="15.75">
      <c r="N482" s="18"/>
      <c r="O482" s="19"/>
      <c r="P482" s="20"/>
    </row>
    <row r="483" spans="14:16" ht="15.75">
      <c r="N483" s="18"/>
      <c r="O483" s="19"/>
      <c r="P483" s="20"/>
    </row>
    <row r="484" spans="14:16" ht="15.75">
      <c r="N484" s="18"/>
      <c r="O484" s="19"/>
      <c r="P484" s="20"/>
    </row>
    <row r="485" spans="14:16" ht="15.75">
      <c r="N485" s="18"/>
      <c r="O485" s="19"/>
      <c r="P485" s="20"/>
    </row>
    <row r="486" spans="14:16" ht="15.75">
      <c r="N486" s="18"/>
      <c r="O486" s="19"/>
      <c r="P486" s="20"/>
    </row>
    <row r="487" spans="14:16" ht="15.75">
      <c r="N487" s="18"/>
      <c r="O487" s="19"/>
      <c r="P487" s="20"/>
    </row>
    <row r="488" spans="14:16" ht="15.75">
      <c r="N488" s="18"/>
      <c r="O488" s="19"/>
      <c r="P488" s="20"/>
    </row>
    <row r="489" spans="14:16" ht="15.75">
      <c r="N489" s="18"/>
      <c r="O489" s="19"/>
      <c r="P489" s="20"/>
    </row>
    <row r="490" spans="14:16" ht="15.75">
      <c r="N490" s="18"/>
      <c r="O490" s="19"/>
      <c r="P490" s="20"/>
    </row>
    <row r="491" spans="14:16" ht="15.75">
      <c r="N491" s="18"/>
      <c r="O491" s="19"/>
      <c r="P491" s="20"/>
    </row>
    <row r="492" spans="14:16" ht="15.75">
      <c r="N492" s="18"/>
      <c r="O492" s="19"/>
      <c r="P492" s="20"/>
    </row>
    <row r="493" spans="14:16" ht="15.75">
      <c r="N493" s="18"/>
      <c r="O493" s="19"/>
      <c r="P493" s="20"/>
    </row>
    <row r="494" spans="14:16" ht="15.75">
      <c r="N494" s="18"/>
      <c r="O494" s="19"/>
      <c r="P494" s="20"/>
    </row>
    <row r="495" spans="14:16" ht="15.75">
      <c r="N495" s="18"/>
      <c r="O495" s="19"/>
      <c r="P495" s="20"/>
    </row>
    <row r="496" spans="14:16" ht="15.75">
      <c r="N496" s="18"/>
      <c r="O496" s="19"/>
      <c r="P496" s="20"/>
    </row>
    <row r="497" spans="14:16" ht="15.75">
      <c r="N497" s="18"/>
      <c r="O497" s="19"/>
      <c r="P497" s="20"/>
    </row>
    <row r="498" spans="14:16" ht="15.75">
      <c r="N498" s="18"/>
      <c r="O498" s="19"/>
      <c r="P498" s="20"/>
    </row>
    <row r="499" spans="14:16" ht="15.75">
      <c r="N499" s="18"/>
      <c r="O499" s="19"/>
      <c r="P499" s="20"/>
    </row>
    <row r="500" spans="14:16" ht="15.75">
      <c r="N500" s="18"/>
      <c r="O500" s="19"/>
      <c r="P500" s="20"/>
    </row>
    <row r="501" spans="14:16" ht="15.75">
      <c r="N501" s="18"/>
      <c r="O501" s="19"/>
      <c r="P501" s="20"/>
    </row>
    <row r="502" spans="14:16" ht="15.75">
      <c r="N502" s="18"/>
      <c r="O502" s="19"/>
      <c r="P502" s="20"/>
    </row>
    <row r="503" spans="14:16" ht="15.75">
      <c r="N503" s="18"/>
      <c r="O503" s="19"/>
      <c r="P503" s="20"/>
    </row>
    <row r="504" spans="14:16" ht="15.75">
      <c r="N504" s="18"/>
      <c r="O504" s="19"/>
      <c r="P504" s="20"/>
    </row>
    <row r="505" spans="14:16" ht="15.75">
      <c r="N505" s="18"/>
      <c r="O505" s="19"/>
      <c r="P505" s="20"/>
    </row>
    <row r="506" spans="14:16" ht="15.75">
      <c r="N506" s="18"/>
      <c r="O506" s="19"/>
      <c r="P506" s="20"/>
    </row>
    <row r="507" spans="14:16" ht="15.75">
      <c r="N507" s="18"/>
      <c r="O507" s="19"/>
      <c r="P507" s="20"/>
    </row>
    <row r="508" spans="14:16" ht="15.75">
      <c r="N508" s="18"/>
      <c r="O508" s="19"/>
      <c r="P508" s="20"/>
    </row>
    <row r="509" spans="14:16" ht="15.75">
      <c r="N509" s="18"/>
      <c r="O509" s="19"/>
      <c r="P509" s="20"/>
    </row>
    <row r="510" spans="14:16" ht="15.75">
      <c r="N510" s="18"/>
      <c r="O510" s="19"/>
      <c r="P510" s="20"/>
    </row>
    <row r="511" spans="14:16" ht="15.75">
      <c r="N511" s="18"/>
      <c r="O511" s="19"/>
      <c r="P511" s="20"/>
    </row>
    <row r="512" spans="14:16" ht="15.75">
      <c r="N512" s="18"/>
      <c r="O512" s="19"/>
      <c r="P512" s="20"/>
    </row>
    <row r="513" spans="14:16" ht="15.75">
      <c r="N513" s="18"/>
      <c r="O513" s="19"/>
      <c r="P513" s="20"/>
    </row>
    <row r="514" spans="14:16" ht="15.75">
      <c r="N514" s="18"/>
      <c r="O514" s="19"/>
      <c r="P514" s="20"/>
    </row>
    <row r="515" spans="14:16" ht="15.75">
      <c r="N515" s="18"/>
      <c r="O515" s="19"/>
      <c r="P515" s="20"/>
    </row>
    <row r="516" spans="14:16" ht="15.75">
      <c r="N516" s="18"/>
      <c r="O516" s="19"/>
      <c r="P516" s="20"/>
    </row>
    <row r="517" spans="14:16" ht="15.75">
      <c r="N517" s="18"/>
      <c r="O517" s="19"/>
      <c r="P517" s="20"/>
    </row>
    <row r="518" spans="14:16" ht="15.75">
      <c r="N518" s="18"/>
      <c r="O518" s="19"/>
      <c r="P518" s="20"/>
    </row>
    <row r="519" spans="14:16" ht="15.75">
      <c r="N519" s="18"/>
      <c r="O519" s="19"/>
      <c r="P519" s="20"/>
    </row>
    <row r="520" spans="14:16" ht="15.75">
      <c r="N520" s="18"/>
      <c r="O520" s="19"/>
      <c r="P520" s="20"/>
    </row>
    <row r="521" spans="14:16" ht="15.75">
      <c r="N521" s="18"/>
      <c r="O521" s="19"/>
      <c r="P521" s="20"/>
    </row>
    <row r="522" spans="14:16" ht="15.75">
      <c r="N522" s="18"/>
      <c r="O522" s="19"/>
      <c r="P522" s="20"/>
    </row>
    <row r="523" spans="14:16" ht="15.75">
      <c r="N523" s="18"/>
      <c r="O523" s="19"/>
      <c r="P523" s="20"/>
    </row>
    <row r="524" spans="14:16" ht="15.75">
      <c r="N524" s="18"/>
      <c r="O524" s="19"/>
      <c r="P524" s="20"/>
    </row>
    <row r="525" spans="14:16" ht="15.75">
      <c r="N525" s="18"/>
      <c r="O525" s="19"/>
      <c r="P525" s="20"/>
    </row>
    <row r="526" spans="14:16" ht="15.75">
      <c r="N526" s="18"/>
      <c r="O526" s="19"/>
      <c r="P526" s="20"/>
    </row>
    <row r="527" spans="14:16" ht="15.75">
      <c r="N527" s="18"/>
      <c r="O527" s="19"/>
      <c r="P527" s="20"/>
    </row>
    <row r="528" spans="14:16" ht="15.75">
      <c r="N528" s="18"/>
      <c r="O528" s="19"/>
      <c r="P528" s="20"/>
    </row>
    <row r="529" spans="14:16" ht="15.75">
      <c r="N529" s="18"/>
      <c r="O529" s="19"/>
      <c r="P529" s="20"/>
    </row>
    <row r="530" spans="14:16" ht="15.75">
      <c r="N530" s="18"/>
      <c r="O530" s="19"/>
      <c r="P530" s="20"/>
    </row>
    <row r="531" spans="14:16" ht="15.75">
      <c r="N531" s="18"/>
      <c r="O531" s="19"/>
      <c r="P531" s="20"/>
    </row>
    <row r="532" spans="14:16" ht="15.75">
      <c r="N532" s="18"/>
      <c r="O532" s="19"/>
      <c r="P532" s="20"/>
    </row>
    <row r="533" spans="14:16" ht="15.75">
      <c r="N533" s="18"/>
      <c r="O533" s="19"/>
      <c r="P533" s="20"/>
    </row>
    <row r="534" spans="14:16" ht="15.75">
      <c r="N534" s="18"/>
      <c r="O534" s="19"/>
      <c r="P534" s="20"/>
    </row>
    <row r="535" spans="14:16" ht="15.75">
      <c r="N535" s="18"/>
      <c r="O535" s="19"/>
      <c r="P535" s="20"/>
    </row>
    <row r="536" spans="14:16" ht="15.75">
      <c r="N536" s="18"/>
      <c r="O536" s="19"/>
      <c r="P536" s="20"/>
    </row>
    <row r="537" spans="14:16" ht="15.75">
      <c r="N537" s="18"/>
      <c r="O537" s="19"/>
      <c r="P537" s="20"/>
    </row>
    <row r="538" spans="14:16" ht="15.75">
      <c r="N538" s="18"/>
      <c r="O538" s="19"/>
      <c r="P538" s="20"/>
    </row>
    <row r="539" spans="14:16" ht="15.75">
      <c r="N539" s="18"/>
      <c r="O539" s="19"/>
      <c r="P539" s="20"/>
    </row>
    <row r="540" spans="14:16" ht="15.75">
      <c r="N540" s="18"/>
      <c r="O540" s="19"/>
      <c r="P540" s="20"/>
    </row>
    <row r="541" spans="14:16" ht="15.75">
      <c r="N541" s="18"/>
      <c r="O541" s="19"/>
      <c r="P541" s="20"/>
    </row>
    <row r="542" spans="14:16" ht="15.75">
      <c r="N542" s="18"/>
      <c r="O542" s="19"/>
      <c r="P542" s="20"/>
    </row>
    <row r="543" spans="14:16" ht="15.75">
      <c r="N543" s="18"/>
      <c r="O543" s="19"/>
      <c r="P543" s="20"/>
    </row>
    <row r="544" spans="14:16" ht="15.75">
      <c r="N544" s="18"/>
      <c r="O544" s="19"/>
      <c r="P544" s="20"/>
    </row>
    <row r="545" spans="14:16" ht="15.75">
      <c r="N545" s="18"/>
      <c r="O545" s="19"/>
      <c r="P545" s="20"/>
    </row>
    <row r="546" spans="14:16" ht="15.75">
      <c r="N546" s="18"/>
      <c r="O546" s="19"/>
      <c r="P546" s="20"/>
    </row>
    <row r="547" spans="14:16" ht="15.75">
      <c r="N547" s="18"/>
      <c r="O547" s="19"/>
      <c r="P547" s="20"/>
    </row>
    <row r="548" spans="14:16" ht="15.75">
      <c r="N548" s="18"/>
      <c r="O548" s="19"/>
      <c r="P548" s="20"/>
    </row>
    <row r="549" spans="14:16" ht="15.75">
      <c r="N549" s="18"/>
      <c r="O549" s="19"/>
      <c r="P549" s="20"/>
    </row>
    <row r="550" spans="14:16" ht="15.75">
      <c r="N550" s="18"/>
      <c r="O550" s="19"/>
      <c r="P550" s="20"/>
    </row>
    <row r="551" spans="14:16" ht="15.75">
      <c r="N551" s="18"/>
      <c r="O551" s="19"/>
      <c r="P551" s="20"/>
    </row>
    <row r="552" spans="14:16" ht="15.75">
      <c r="N552" s="18"/>
      <c r="O552" s="19"/>
      <c r="P552" s="20"/>
    </row>
    <row r="553" spans="14:16" ht="15.75">
      <c r="N553" s="18"/>
      <c r="O553" s="19"/>
      <c r="P553" s="20"/>
    </row>
    <row r="554" spans="14:16" ht="15.75">
      <c r="N554" s="18"/>
      <c r="O554" s="19"/>
      <c r="P554" s="20"/>
    </row>
    <row r="555" spans="14:16" ht="15.75">
      <c r="N555" s="18"/>
      <c r="O555" s="19"/>
      <c r="P555" s="20"/>
    </row>
    <row r="556" spans="14:16" ht="15.75">
      <c r="N556" s="18"/>
      <c r="O556" s="19"/>
      <c r="P556" s="20"/>
    </row>
    <row r="557" spans="14:16" ht="15.75">
      <c r="N557" s="18"/>
      <c r="O557" s="19"/>
      <c r="P557" s="20"/>
    </row>
    <row r="558" spans="14:16" ht="15.75">
      <c r="N558" s="18"/>
      <c r="O558" s="19"/>
      <c r="P558" s="20"/>
    </row>
    <row r="559" spans="14:16" ht="15.75">
      <c r="N559" s="18"/>
      <c r="O559" s="19"/>
      <c r="P559" s="20"/>
    </row>
    <row r="560" spans="14:16" ht="15.75">
      <c r="N560" s="18"/>
      <c r="O560" s="19"/>
      <c r="P560" s="20"/>
    </row>
    <row r="561" spans="14:16" ht="15.75">
      <c r="N561" s="18"/>
      <c r="O561" s="19"/>
      <c r="P561" s="20"/>
    </row>
    <row r="562" spans="14:16" ht="15.75">
      <c r="N562" s="18"/>
      <c r="O562" s="19"/>
      <c r="P562" s="20"/>
    </row>
    <row r="563" spans="14:16" ht="15.75">
      <c r="N563" s="18"/>
      <c r="O563" s="19"/>
      <c r="P563" s="20"/>
    </row>
    <row r="564" spans="14:16" ht="15.75">
      <c r="N564" s="18"/>
      <c r="O564" s="19"/>
      <c r="P564" s="20"/>
    </row>
    <row r="565" spans="14:16" ht="15.75">
      <c r="N565" s="18"/>
      <c r="O565" s="19"/>
      <c r="P565" s="20"/>
    </row>
    <row r="566" spans="14:16" ht="15.75">
      <c r="N566" s="18"/>
      <c r="O566" s="19"/>
      <c r="P566" s="20"/>
    </row>
    <row r="567" spans="14:16" ht="15.75">
      <c r="N567" s="18"/>
      <c r="O567" s="19"/>
      <c r="P567" s="20"/>
    </row>
    <row r="568" spans="14:16" ht="15.75">
      <c r="N568" s="18"/>
      <c r="O568" s="19"/>
      <c r="P568" s="20"/>
    </row>
    <row r="569" spans="14:16" ht="15.75">
      <c r="N569" s="18"/>
      <c r="O569" s="19"/>
      <c r="P569" s="20"/>
    </row>
    <row r="570" spans="14:16" ht="15.75">
      <c r="N570" s="18"/>
      <c r="O570" s="19"/>
      <c r="P570" s="20"/>
    </row>
    <row r="571" spans="14:16" ht="15.75">
      <c r="N571" s="18"/>
      <c r="O571" s="19"/>
      <c r="P571" s="20"/>
    </row>
    <row r="572" spans="14:16" ht="15.75">
      <c r="N572" s="18"/>
      <c r="O572" s="19"/>
      <c r="P572" s="20"/>
    </row>
    <row r="573" spans="14:16" ht="15.75">
      <c r="N573" s="18"/>
      <c r="O573" s="19"/>
      <c r="P573" s="20"/>
    </row>
    <row r="574" spans="14:16" ht="15.75">
      <c r="N574" s="18"/>
      <c r="O574" s="19"/>
      <c r="P574" s="20"/>
    </row>
    <row r="575" spans="14:16" ht="15.75">
      <c r="N575" s="18"/>
      <c r="O575" s="19"/>
      <c r="P575" s="20"/>
    </row>
    <row r="576" spans="14:16" ht="15.75">
      <c r="N576" s="18"/>
      <c r="O576" s="19"/>
      <c r="P576" s="20"/>
    </row>
    <row r="577" spans="14:16" ht="15.75">
      <c r="N577" s="18"/>
      <c r="O577" s="19"/>
      <c r="P577" s="20"/>
    </row>
    <row r="578" spans="14:16" ht="15.75">
      <c r="N578" s="18"/>
      <c r="O578" s="19"/>
      <c r="P578" s="20"/>
    </row>
    <row r="579" spans="14:16" ht="15.75">
      <c r="N579" s="18"/>
      <c r="O579" s="19"/>
      <c r="P579" s="20"/>
    </row>
    <row r="580" spans="14:16" ht="15.75">
      <c r="N580" s="18"/>
      <c r="O580" s="19"/>
      <c r="P580" s="20"/>
    </row>
    <row r="581" spans="14:16" ht="15.75">
      <c r="N581" s="18"/>
      <c r="O581" s="19"/>
      <c r="P581" s="20"/>
    </row>
    <row r="582" spans="14:16" ht="15.75">
      <c r="N582" s="18"/>
      <c r="O582" s="19"/>
      <c r="P582" s="20"/>
    </row>
    <row r="583" spans="14:16" ht="15.75">
      <c r="N583" s="18"/>
      <c r="O583" s="19"/>
      <c r="P583" s="20"/>
    </row>
    <row r="584" spans="14:16" ht="15.75">
      <c r="N584" s="18"/>
      <c r="O584" s="19"/>
      <c r="P584" s="20"/>
    </row>
    <row r="585" spans="14:16" ht="15.75">
      <c r="N585" s="18"/>
      <c r="O585" s="19"/>
      <c r="P585" s="20"/>
    </row>
    <row r="586" spans="14:16" ht="15.75">
      <c r="N586" s="18"/>
      <c r="O586" s="19"/>
      <c r="P586" s="20"/>
    </row>
    <row r="587" spans="14:16" ht="15.75">
      <c r="N587" s="18"/>
      <c r="O587" s="19"/>
      <c r="P587" s="20"/>
    </row>
    <row r="588" spans="14:16" ht="15.75">
      <c r="N588" s="18"/>
      <c r="O588" s="19"/>
      <c r="P588" s="20"/>
    </row>
    <row r="589" spans="14:16" ht="15.75">
      <c r="N589" s="18"/>
      <c r="O589" s="19"/>
      <c r="P589" s="20"/>
    </row>
    <row r="590" spans="14:16" ht="15.75">
      <c r="N590" s="18"/>
      <c r="O590" s="19"/>
      <c r="P590" s="20"/>
    </row>
    <row r="591" spans="14:16" ht="15.75">
      <c r="N591" s="18"/>
      <c r="O591" s="19"/>
      <c r="P591" s="20"/>
    </row>
    <row r="592" spans="14:16" ht="15.75">
      <c r="N592" s="18"/>
      <c r="O592" s="19"/>
      <c r="P592" s="20"/>
    </row>
    <row r="593" spans="14:16" ht="15.75">
      <c r="N593" s="18"/>
      <c r="O593" s="19"/>
      <c r="P593" s="20"/>
    </row>
    <row r="594" spans="14:16" ht="15.75">
      <c r="N594" s="18"/>
      <c r="O594" s="19"/>
      <c r="P594" s="20"/>
    </row>
    <row r="595" spans="14:16" ht="15.75">
      <c r="N595" s="18"/>
      <c r="O595" s="19"/>
      <c r="P595" s="20"/>
    </row>
    <row r="596" spans="14:16" ht="15.75">
      <c r="N596" s="18"/>
      <c r="O596" s="19"/>
      <c r="P596" s="20"/>
    </row>
    <row r="597" spans="14:16" ht="15.75">
      <c r="N597" s="18"/>
      <c r="O597" s="19"/>
      <c r="P597" s="20"/>
    </row>
    <row r="598" spans="14:16" ht="15.75">
      <c r="N598" s="18"/>
      <c r="O598" s="19"/>
      <c r="P598" s="20"/>
    </row>
    <row r="599" spans="14:16" ht="15.75">
      <c r="N599" s="18"/>
      <c r="O599" s="19"/>
      <c r="P599" s="20"/>
    </row>
    <row r="600" spans="14:16" ht="15.75">
      <c r="N600" s="18"/>
      <c r="O600" s="19"/>
      <c r="P600" s="20"/>
    </row>
    <row r="601" spans="14:16" ht="15.75">
      <c r="N601" s="18"/>
      <c r="O601" s="19"/>
      <c r="P601" s="20"/>
    </row>
    <row r="602" spans="14:16" ht="15.75">
      <c r="N602" s="18"/>
      <c r="O602" s="19"/>
      <c r="P602" s="20"/>
    </row>
    <row r="603" spans="14:16" ht="15.75">
      <c r="N603" s="18"/>
      <c r="O603" s="19"/>
      <c r="P603" s="20"/>
    </row>
    <row r="604" spans="14:16" ht="15.75">
      <c r="N604" s="18"/>
      <c r="O604" s="19"/>
      <c r="P604" s="20"/>
    </row>
    <row r="605" spans="14:16" ht="15.75">
      <c r="N605" s="18"/>
      <c r="O605" s="19"/>
      <c r="P605" s="20"/>
    </row>
    <row r="606" spans="14:16" ht="15.75">
      <c r="N606" s="18"/>
      <c r="O606" s="19"/>
      <c r="P606" s="20"/>
    </row>
    <row r="607" spans="14:16" ht="15.75">
      <c r="N607" s="18"/>
      <c r="O607" s="19"/>
      <c r="P607" s="20"/>
    </row>
    <row r="608" spans="14:16" ht="15.75">
      <c r="N608" s="18"/>
      <c r="O608" s="19"/>
      <c r="P608" s="20"/>
    </row>
    <row r="609" spans="14:16" ht="15.75">
      <c r="N609" s="18"/>
      <c r="O609" s="19"/>
      <c r="P609" s="20"/>
    </row>
    <row r="610" spans="14:16" ht="15.75">
      <c r="N610" s="18"/>
      <c r="O610" s="19"/>
      <c r="P610" s="20"/>
    </row>
    <row r="611" spans="14:16" ht="15.75">
      <c r="N611" s="18"/>
      <c r="O611" s="19"/>
      <c r="P611" s="20"/>
    </row>
    <row r="612" spans="14:16" ht="15.75">
      <c r="N612" s="18"/>
      <c r="O612" s="19"/>
      <c r="P612" s="20"/>
    </row>
    <row r="613" spans="14:16" ht="15.75">
      <c r="N613" s="18"/>
      <c r="O613" s="19"/>
      <c r="P613" s="20"/>
    </row>
    <row r="614" spans="14:16" ht="15.75">
      <c r="N614" s="18"/>
      <c r="O614" s="19"/>
      <c r="P614" s="20"/>
    </row>
    <row r="615" spans="14:16" ht="15.75">
      <c r="N615" s="18"/>
      <c r="O615" s="19"/>
      <c r="P615" s="20"/>
    </row>
    <row r="616" spans="14:16" ht="15.75">
      <c r="N616" s="18"/>
      <c r="O616" s="19"/>
      <c r="P616" s="20"/>
    </row>
    <row r="617" spans="14:16" ht="15.75">
      <c r="N617" s="18"/>
      <c r="O617" s="19"/>
      <c r="P617" s="20"/>
    </row>
    <row r="618" spans="14:16" ht="15.75">
      <c r="N618" s="18"/>
      <c r="O618" s="19"/>
      <c r="P618" s="20"/>
    </row>
    <row r="619" spans="14:16" ht="15.75">
      <c r="N619" s="18"/>
      <c r="O619" s="19"/>
      <c r="P619" s="20"/>
    </row>
    <row r="620" spans="14:16" ht="15.75">
      <c r="N620" s="18"/>
      <c r="O620" s="19"/>
      <c r="P620" s="20"/>
    </row>
    <row r="621" spans="14:16" ht="15.75">
      <c r="N621" s="18"/>
      <c r="O621" s="19"/>
      <c r="P621" s="20"/>
    </row>
    <row r="622" spans="14:16" ht="15.75">
      <c r="N622" s="18"/>
      <c r="O622" s="19"/>
      <c r="P622" s="20"/>
    </row>
    <row r="623" spans="14:16" ht="15.75">
      <c r="N623" s="18"/>
      <c r="O623" s="19"/>
      <c r="P623" s="20"/>
    </row>
    <row r="624" spans="14:16" ht="15.75">
      <c r="N624" s="18"/>
      <c r="O624" s="19"/>
      <c r="P624" s="20"/>
    </row>
    <row r="625" spans="14:16" ht="15.75">
      <c r="N625" s="18"/>
      <c r="O625" s="19"/>
      <c r="P625" s="20"/>
    </row>
    <row r="626" spans="14:16" ht="15.75">
      <c r="N626" s="18"/>
      <c r="O626" s="19"/>
      <c r="P626" s="20"/>
    </row>
    <row r="627" spans="14:16" ht="15.75">
      <c r="N627" s="18"/>
      <c r="O627" s="19"/>
      <c r="P627" s="20"/>
    </row>
    <row r="628" spans="14:16" ht="15.75">
      <c r="N628" s="18"/>
      <c r="O628" s="19"/>
      <c r="P628" s="20"/>
    </row>
    <row r="629" spans="14:16" ht="15.75">
      <c r="N629" s="18"/>
      <c r="O629" s="19"/>
      <c r="P629" s="20"/>
    </row>
    <row r="630" spans="14:16" ht="15.75">
      <c r="N630" s="18"/>
      <c r="O630" s="19"/>
      <c r="P630" s="20"/>
    </row>
    <row r="631" spans="14:16" ht="15.75">
      <c r="N631" s="18"/>
      <c r="O631" s="19"/>
      <c r="P631" s="20"/>
    </row>
    <row r="632" spans="14:16" ht="15.75">
      <c r="N632" s="18"/>
      <c r="O632" s="19"/>
      <c r="P632" s="20"/>
    </row>
    <row r="633" spans="14:16" ht="15.75">
      <c r="N633" s="18"/>
      <c r="O633" s="19"/>
      <c r="P633" s="20"/>
    </row>
    <row r="634" spans="14:16" ht="15.75">
      <c r="N634" s="18"/>
      <c r="O634" s="19"/>
      <c r="P634" s="20"/>
    </row>
    <row r="635" spans="14:16" ht="15.75">
      <c r="N635" s="18"/>
      <c r="O635" s="19"/>
      <c r="P635" s="20"/>
    </row>
    <row r="636" spans="14:16" ht="15.75">
      <c r="N636" s="18"/>
      <c r="O636" s="19"/>
      <c r="P636" s="20"/>
    </row>
    <row r="637" spans="14:16" ht="15.75">
      <c r="N637" s="18"/>
      <c r="O637" s="19"/>
      <c r="P637" s="20"/>
    </row>
    <row r="638" spans="14:16" ht="15.75">
      <c r="N638" s="18"/>
      <c r="O638" s="19"/>
      <c r="P638" s="20"/>
    </row>
    <row r="639" spans="14:16" ht="15.75">
      <c r="N639" s="18"/>
      <c r="O639" s="19"/>
      <c r="P639" s="20"/>
    </row>
    <row r="640" spans="14:16" ht="15.75">
      <c r="N640" s="18"/>
      <c r="O640" s="19"/>
      <c r="P640" s="20"/>
    </row>
    <row r="641" spans="14:16" ht="15.75">
      <c r="N641" s="18"/>
      <c r="O641" s="19"/>
      <c r="P641" s="20"/>
    </row>
    <row r="642" spans="14:16" ht="15.75">
      <c r="N642" s="18"/>
      <c r="O642" s="19"/>
      <c r="P642" s="20"/>
    </row>
    <row r="643" spans="14:16" ht="15.75">
      <c r="N643" s="18"/>
      <c r="O643" s="19"/>
      <c r="P643" s="20"/>
    </row>
    <row r="644" spans="14:16" ht="15.75">
      <c r="N644" s="18"/>
      <c r="O644" s="19"/>
      <c r="P644" s="20"/>
    </row>
    <row r="645" spans="14:16" ht="15.75">
      <c r="N645" s="18"/>
      <c r="O645" s="19"/>
      <c r="P645" s="20"/>
    </row>
    <row r="646" spans="14:16" ht="15.75">
      <c r="N646" s="18"/>
      <c r="O646" s="19"/>
      <c r="P646" s="20"/>
    </row>
    <row r="647" spans="14:16" ht="15.75">
      <c r="N647" s="18"/>
      <c r="O647" s="19"/>
      <c r="P647" s="20"/>
    </row>
    <row r="648" spans="14:16" ht="15.75">
      <c r="N648" s="18"/>
      <c r="O648" s="19"/>
      <c r="P648" s="20"/>
    </row>
    <row r="649" spans="14:16" ht="15.75">
      <c r="N649" s="18"/>
      <c r="O649" s="19"/>
      <c r="P649" s="20"/>
    </row>
    <row r="650" spans="14:16" ht="15.75">
      <c r="N650" s="18"/>
      <c r="O650" s="19"/>
      <c r="P650" s="20"/>
    </row>
    <row r="651" spans="14:16" ht="15.75">
      <c r="N651" s="18"/>
      <c r="O651" s="19"/>
      <c r="P651" s="20"/>
    </row>
    <row r="652" spans="14:16" ht="15.75">
      <c r="N652" s="18"/>
      <c r="O652" s="19"/>
      <c r="P652" s="20"/>
    </row>
    <row r="653" spans="14:16" ht="15.75">
      <c r="N653" s="18"/>
      <c r="O653" s="19"/>
      <c r="P653" s="20"/>
    </row>
    <row r="654" spans="14:16" ht="15.75">
      <c r="N654" s="18"/>
      <c r="O654" s="19"/>
      <c r="P654" s="20"/>
    </row>
    <row r="655" spans="14:16" ht="15.75">
      <c r="N655" s="18"/>
      <c r="O655" s="19"/>
      <c r="P655" s="20"/>
    </row>
    <row r="656" spans="14:16" ht="15.75">
      <c r="N656" s="18"/>
      <c r="O656" s="19"/>
      <c r="P656" s="20"/>
    </row>
    <row r="657" spans="14:16" ht="15.75">
      <c r="N657" s="18"/>
      <c r="O657" s="19"/>
      <c r="P657" s="20"/>
    </row>
    <row r="658" spans="14:16" ht="15.75">
      <c r="N658" s="18"/>
      <c r="O658" s="19"/>
      <c r="P658" s="20"/>
    </row>
    <row r="659" spans="14:16" ht="15.75">
      <c r="N659" s="18"/>
      <c r="O659" s="19"/>
      <c r="P659" s="20"/>
    </row>
    <row r="660" spans="14:16" ht="15.75">
      <c r="N660" s="18"/>
      <c r="O660" s="19"/>
      <c r="P660" s="20"/>
    </row>
    <row r="661" spans="14:16" ht="15.75">
      <c r="N661" s="18"/>
      <c r="O661" s="19"/>
      <c r="P661" s="20"/>
    </row>
    <row r="662" spans="14:16" ht="15.75">
      <c r="N662" s="18"/>
      <c r="O662" s="19"/>
      <c r="P662" s="20"/>
    </row>
    <row r="663" spans="14:16" ht="15.75">
      <c r="N663" s="18"/>
      <c r="O663" s="19"/>
      <c r="P663" s="20"/>
    </row>
    <row r="664" spans="14:16" ht="15.75">
      <c r="N664" s="18"/>
      <c r="O664" s="19"/>
      <c r="P664" s="20"/>
    </row>
    <row r="665" spans="14:16" ht="15.75">
      <c r="N665" s="18"/>
      <c r="O665" s="19"/>
      <c r="P665" s="20"/>
    </row>
    <row r="666" spans="14:16" ht="15.75">
      <c r="N666" s="18"/>
      <c r="O666" s="19"/>
      <c r="P666" s="20"/>
    </row>
    <row r="667" spans="14:16" ht="15.75">
      <c r="N667" s="18"/>
      <c r="O667" s="19"/>
      <c r="P667" s="20"/>
    </row>
    <row r="668" spans="14:16" ht="15.75">
      <c r="N668" s="18"/>
      <c r="O668" s="19"/>
      <c r="P668" s="20"/>
    </row>
    <row r="669" spans="14:16" ht="15.75">
      <c r="N669" s="18"/>
      <c r="O669" s="19"/>
      <c r="P669" s="20"/>
    </row>
    <row r="670" spans="14:16" ht="15.75">
      <c r="N670" s="18"/>
      <c r="O670" s="19"/>
      <c r="P670" s="20"/>
    </row>
    <row r="671" spans="14:16" ht="15.75">
      <c r="N671" s="18"/>
      <c r="O671" s="19"/>
      <c r="P671" s="20"/>
    </row>
    <row r="672" spans="14:16" ht="15.75">
      <c r="N672" s="18"/>
      <c r="O672" s="19"/>
      <c r="P672" s="20"/>
    </row>
    <row r="673" spans="14:16" ht="15.75">
      <c r="N673" s="18"/>
      <c r="O673" s="19"/>
      <c r="P673" s="20"/>
    </row>
    <row r="674" spans="14:16" ht="15.75">
      <c r="N674" s="18"/>
      <c r="O674" s="19"/>
      <c r="P674" s="20"/>
    </row>
    <row r="675" spans="14:16" ht="15.75">
      <c r="N675" s="18"/>
      <c r="O675" s="19"/>
      <c r="P675" s="20"/>
    </row>
    <row r="676" spans="14:16" ht="15.75">
      <c r="N676" s="18"/>
      <c r="O676" s="19"/>
      <c r="P676" s="20"/>
    </row>
    <row r="677" spans="14:16" ht="15.75">
      <c r="N677" s="18"/>
      <c r="O677" s="19"/>
      <c r="P677" s="20"/>
    </row>
    <row r="678" spans="14:16" ht="15.75">
      <c r="N678" s="18"/>
      <c r="O678" s="19"/>
      <c r="P678" s="20"/>
    </row>
    <row r="679" spans="14:16" ht="15.75">
      <c r="N679" s="18"/>
      <c r="O679" s="19"/>
      <c r="P679" s="20"/>
    </row>
    <row r="680" spans="14:16" ht="15.75">
      <c r="N680" s="18"/>
      <c r="O680" s="19"/>
      <c r="P680" s="20"/>
    </row>
    <row r="681" spans="14:16" ht="15.75">
      <c r="N681" s="18"/>
      <c r="O681" s="19"/>
      <c r="P681" s="20"/>
    </row>
    <row r="682" spans="14:16" ht="15.75">
      <c r="N682" s="18"/>
      <c r="O682" s="19"/>
      <c r="P682" s="20"/>
    </row>
    <row r="683" spans="14:16" ht="15.75">
      <c r="N683" s="18"/>
      <c r="O683" s="19"/>
      <c r="P683" s="20"/>
    </row>
    <row r="684" spans="14:16" ht="15.75">
      <c r="N684" s="18"/>
      <c r="O684" s="19"/>
      <c r="P684" s="20"/>
    </row>
    <row r="685" spans="14:16" ht="15.75">
      <c r="N685" s="18"/>
      <c r="O685" s="19"/>
      <c r="P685" s="20"/>
    </row>
    <row r="686" spans="14:16" ht="15.75">
      <c r="N686" s="18"/>
      <c r="O686" s="19"/>
      <c r="P686" s="20"/>
    </row>
    <row r="687" spans="14:16" ht="15.75">
      <c r="N687" s="18"/>
      <c r="O687" s="19"/>
      <c r="P687" s="20"/>
    </row>
    <row r="688" spans="14:16" ht="15.75">
      <c r="N688" s="18"/>
      <c r="O688" s="19"/>
      <c r="P688" s="20"/>
    </row>
    <row r="689" spans="14:16" ht="15.75">
      <c r="N689" s="18"/>
      <c r="O689" s="19"/>
      <c r="P689" s="20"/>
    </row>
    <row r="690" spans="14:16" ht="15.75">
      <c r="N690" s="18"/>
      <c r="O690" s="19"/>
      <c r="P690" s="20"/>
    </row>
    <row r="691" spans="14:16" ht="15.75">
      <c r="N691" s="18"/>
      <c r="O691" s="19"/>
      <c r="P691" s="20"/>
    </row>
    <row r="692" spans="14:16" ht="15.75">
      <c r="N692" s="18"/>
      <c r="O692" s="19"/>
      <c r="P692" s="20"/>
    </row>
    <row r="693" spans="14:16" ht="15.75">
      <c r="N693" s="18"/>
      <c r="O693" s="19"/>
      <c r="P693" s="20"/>
    </row>
    <row r="694" spans="14:16" ht="15.75">
      <c r="N694" s="18"/>
      <c r="O694" s="19"/>
      <c r="P694" s="20"/>
    </row>
    <row r="695" spans="14:16" ht="15.75">
      <c r="N695" s="18"/>
      <c r="O695" s="19"/>
      <c r="P695" s="20"/>
    </row>
    <row r="696" spans="14:16" ht="15.75">
      <c r="N696" s="18"/>
      <c r="O696" s="19"/>
      <c r="P696" s="20"/>
    </row>
    <row r="697" spans="14:16" ht="15.75">
      <c r="N697" s="18"/>
      <c r="O697" s="19"/>
      <c r="P697" s="20"/>
    </row>
    <row r="698" spans="14:16" ht="15.75">
      <c r="N698" s="18"/>
      <c r="O698" s="19"/>
      <c r="P698" s="20"/>
    </row>
    <row r="699" spans="14:16" ht="15.75">
      <c r="N699" s="18"/>
      <c r="O699" s="19"/>
      <c r="P699" s="20"/>
    </row>
    <row r="700" spans="14:16" ht="15.75">
      <c r="N700" s="18"/>
      <c r="O700" s="19"/>
      <c r="P700" s="20"/>
    </row>
    <row r="701" spans="14:16" ht="15.75">
      <c r="N701" s="18"/>
      <c r="O701" s="19"/>
      <c r="P701" s="20"/>
    </row>
    <row r="702" spans="14:16" ht="15.75">
      <c r="N702" s="18"/>
      <c r="O702" s="19"/>
      <c r="P702" s="20"/>
    </row>
    <row r="703" spans="14:16" ht="15.75">
      <c r="N703" s="18"/>
      <c r="O703" s="19"/>
      <c r="P703" s="20"/>
    </row>
    <row r="704" spans="14:16" ht="15.75">
      <c r="N704" s="18"/>
      <c r="O704" s="19"/>
      <c r="P704" s="20"/>
    </row>
    <row r="705" spans="14:16" ht="15.75">
      <c r="N705" s="18"/>
      <c r="O705" s="19"/>
      <c r="P705" s="20"/>
    </row>
    <row r="706" spans="14:16" ht="15.75">
      <c r="N706" s="18"/>
      <c r="O706" s="19"/>
      <c r="P706" s="20"/>
    </row>
    <row r="707" spans="14:16" ht="15.75">
      <c r="N707" s="18"/>
      <c r="O707" s="19"/>
      <c r="P707" s="20"/>
    </row>
    <row r="708" spans="14:16" ht="15.75">
      <c r="N708" s="18"/>
      <c r="O708" s="19"/>
      <c r="P708" s="20"/>
    </row>
    <row r="709" spans="14:16" ht="15.75">
      <c r="N709" s="18"/>
      <c r="O709" s="19"/>
      <c r="P709" s="20"/>
    </row>
    <row r="710" spans="14:16" ht="15.75">
      <c r="N710" s="18"/>
      <c r="O710" s="19"/>
      <c r="P710" s="20"/>
    </row>
    <row r="711" spans="14:16" ht="15.75">
      <c r="N711" s="18"/>
      <c r="O711" s="19"/>
      <c r="P711" s="20"/>
    </row>
    <row r="712" spans="14:16" ht="15.75">
      <c r="N712" s="18"/>
      <c r="O712" s="19"/>
      <c r="P712" s="20"/>
    </row>
    <row r="713" spans="14:16" ht="15.75">
      <c r="N713" s="18"/>
      <c r="O713" s="19"/>
      <c r="P713" s="20"/>
    </row>
    <row r="714" spans="14:16" ht="15.75">
      <c r="N714" s="18"/>
      <c r="O714" s="19"/>
      <c r="P714" s="20"/>
    </row>
    <row r="715" spans="14:16" ht="15.75">
      <c r="N715" s="18"/>
      <c r="O715" s="19"/>
      <c r="P715" s="20"/>
    </row>
    <row r="716" spans="14:16" ht="15.75">
      <c r="N716" s="18"/>
      <c r="O716" s="19"/>
      <c r="P716" s="20"/>
    </row>
    <row r="717" spans="14:16" ht="15.75">
      <c r="N717" s="18"/>
      <c r="O717" s="19"/>
      <c r="P717" s="20"/>
    </row>
    <row r="718" spans="14:16" ht="15.75">
      <c r="N718" s="18"/>
      <c r="O718" s="19"/>
      <c r="P718" s="20"/>
    </row>
    <row r="719" spans="14:16" ht="15.75">
      <c r="N719" s="18"/>
      <c r="O719" s="19"/>
      <c r="P719" s="20"/>
    </row>
    <row r="720" spans="14:16" ht="15.75">
      <c r="N720" s="18"/>
      <c r="O720" s="19"/>
      <c r="P720" s="20"/>
    </row>
    <row r="721" spans="14:16" ht="15.75">
      <c r="N721" s="18"/>
      <c r="O721" s="19"/>
      <c r="P721" s="20"/>
    </row>
    <row r="722" spans="14:16" ht="15.75">
      <c r="N722" s="18"/>
      <c r="O722" s="19"/>
      <c r="P722" s="20"/>
    </row>
    <row r="723" spans="14:16" ht="15.75">
      <c r="N723" s="18"/>
      <c r="O723" s="19"/>
      <c r="P723" s="20"/>
    </row>
    <row r="724" spans="14:16" ht="15.75">
      <c r="N724" s="18"/>
      <c r="O724" s="19"/>
      <c r="P724" s="20"/>
    </row>
    <row r="725" spans="14:16" ht="15.75">
      <c r="N725" s="18"/>
      <c r="O725" s="19"/>
      <c r="P725" s="20"/>
    </row>
    <row r="726" spans="14:16" ht="15.75">
      <c r="N726" s="18"/>
      <c r="O726" s="19"/>
      <c r="P726" s="20"/>
    </row>
    <row r="727" spans="14:16" ht="15.75">
      <c r="N727" s="18"/>
      <c r="O727" s="19"/>
      <c r="P727" s="20"/>
    </row>
    <row r="728" spans="14:16" ht="15.75">
      <c r="N728" s="18"/>
      <c r="O728" s="19"/>
      <c r="P728" s="20"/>
    </row>
    <row r="729" spans="14:16" ht="15.75">
      <c r="N729" s="18"/>
      <c r="O729" s="19"/>
      <c r="P729" s="20"/>
    </row>
    <row r="730" spans="14:16" ht="15.75">
      <c r="N730" s="18"/>
      <c r="O730" s="19"/>
      <c r="P730" s="20"/>
    </row>
    <row r="731" spans="14:16" ht="15.75">
      <c r="N731" s="18"/>
      <c r="O731" s="19"/>
      <c r="P731" s="20"/>
    </row>
    <row r="732" spans="14:16" ht="15.75">
      <c r="N732" s="18"/>
      <c r="O732" s="19"/>
      <c r="P732" s="20"/>
    </row>
    <row r="733" spans="14:16" ht="15.75">
      <c r="N733" s="18"/>
      <c r="O733" s="19"/>
      <c r="P733" s="20"/>
    </row>
    <row r="734" spans="14:16" ht="15.75">
      <c r="N734" s="18"/>
      <c r="O734" s="19"/>
      <c r="P734" s="20"/>
    </row>
    <row r="735" spans="14:16" ht="15.75">
      <c r="N735" s="18"/>
      <c r="O735" s="19"/>
      <c r="P735" s="20"/>
    </row>
    <row r="736" spans="14:16" ht="15.75">
      <c r="N736" s="18"/>
      <c r="O736" s="19"/>
      <c r="P736" s="20"/>
    </row>
    <row r="737" spans="14:16" ht="15.75">
      <c r="N737" s="18"/>
      <c r="O737" s="19"/>
      <c r="P737" s="20"/>
    </row>
    <row r="738" spans="14:16" ht="15.75">
      <c r="N738" s="18"/>
      <c r="O738" s="19"/>
      <c r="P738" s="20"/>
    </row>
    <row r="739" spans="14:16" ht="15.75">
      <c r="N739" s="18"/>
      <c r="O739" s="19"/>
      <c r="P739" s="20"/>
    </row>
    <row r="740" spans="14:16" ht="15.75">
      <c r="N740" s="18"/>
      <c r="O740" s="19"/>
      <c r="P740" s="20"/>
    </row>
    <row r="741" spans="14:16" ht="15.75">
      <c r="N741" s="18"/>
      <c r="O741" s="19"/>
      <c r="P741" s="20"/>
    </row>
    <row r="742" spans="14:16" ht="15.75">
      <c r="N742" s="18"/>
      <c r="O742" s="19"/>
      <c r="P742" s="20"/>
    </row>
    <row r="743" spans="14:16" ht="15.75">
      <c r="N743" s="18"/>
      <c r="O743" s="19"/>
      <c r="P743" s="20"/>
    </row>
    <row r="744" spans="14:16" ht="15.75">
      <c r="N744" s="18"/>
      <c r="O744" s="19"/>
      <c r="P744" s="20"/>
    </row>
    <row r="745" spans="14:16" ht="15.75">
      <c r="N745" s="18"/>
      <c r="O745" s="19"/>
      <c r="P745" s="20"/>
    </row>
    <row r="746" spans="14:16" ht="15.75">
      <c r="N746" s="18"/>
      <c r="O746" s="19"/>
      <c r="P746" s="20"/>
    </row>
    <row r="747" spans="14:16" ht="15.75">
      <c r="N747" s="18"/>
      <c r="O747" s="19"/>
      <c r="P747" s="20"/>
    </row>
    <row r="748" spans="14:16" ht="15.75">
      <c r="N748" s="18"/>
      <c r="O748" s="19"/>
      <c r="P748" s="20"/>
    </row>
    <row r="749" spans="14:16" ht="15.75">
      <c r="N749" s="18"/>
      <c r="O749" s="19"/>
      <c r="P749" s="20"/>
    </row>
    <row r="750" spans="14:16" ht="15.75">
      <c r="N750" s="18"/>
      <c r="O750" s="19"/>
      <c r="P750" s="20"/>
    </row>
    <row r="751" spans="14:16" ht="15.75">
      <c r="N751" s="18"/>
      <c r="O751" s="19"/>
      <c r="P751" s="20"/>
    </row>
    <row r="752" spans="14:16" ht="15.75">
      <c r="N752" s="18"/>
      <c r="O752" s="19"/>
      <c r="P752" s="20"/>
    </row>
    <row r="753" spans="14:16" ht="15.75">
      <c r="N753" s="18"/>
      <c r="O753" s="19"/>
      <c r="P753" s="20"/>
    </row>
    <row r="754" spans="14:16" ht="15.75">
      <c r="N754" s="18"/>
      <c r="O754" s="19"/>
      <c r="P754" s="20"/>
    </row>
    <row r="755" spans="14:16" ht="15.75">
      <c r="N755" s="18"/>
      <c r="O755" s="19"/>
      <c r="P755" s="20"/>
    </row>
    <row r="756" spans="14:16" ht="15.75">
      <c r="N756" s="18"/>
      <c r="O756" s="19"/>
      <c r="P756" s="20"/>
    </row>
    <row r="757" spans="14:16" ht="15.75">
      <c r="N757" s="18"/>
      <c r="O757" s="19"/>
      <c r="P757" s="20"/>
    </row>
    <row r="758" spans="14:16" ht="15.75">
      <c r="N758" s="18"/>
      <c r="O758" s="19"/>
      <c r="P758" s="20"/>
    </row>
    <row r="759" spans="14:16" ht="15.75">
      <c r="N759" s="18"/>
      <c r="O759" s="19"/>
      <c r="P759" s="20"/>
    </row>
    <row r="760" spans="14:16" ht="15.75">
      <c r="N760" s="18"/>
      <c r="O760" s="19"/>
      <c r="P760" s="20"/>
    </row>
    <row r="761" spans="14:16" ht="15.75">
      <c r="N761" s="18"/>
      <c r="O761" s="19"/>
      <c r="P761" s="20"/>
    </row>
    <row r="762" spans="14:16" ht="15.75">
      <c r="N762" s="18"/>
      <c r="O762" s="19"/>
      <c r="P762" s="20"/>
    </row>
    <row r="763" spans="14:16" ht="15.75">
      <c r="N763" s="18"/>
      <c r="O763" s="19"/>
      <c r="P763" s="20"/>
    </row>
    <row r="764" spans="14:16" ht="15.75">
      <c r="N764" s="18"/>
      <c r="O764" s="19"/>
      <c r="P764" s="20"/>
    </row>
    <row r="765" spans="14:16" ht="15.75">
      <c r="N765" s="18"/>
      <c r="O765" s="19"/>
      <c r="P765" s="20"/>
    </row>
    <row r="766" spans="14:16" ht="15.75">
      <c r="N766" s="18"/>
      <c r="O766" s="19"/>
      <c r="P766" s="20"/>
    </row>
    <row r="767" spans="14:16" ht="15.75">
      <c r="N767" s="18"/>
      <c r="O767" s="19"/>
      <c r="P767" s="20"/>
    </row>
    <row r="768" spans="14:16" ht="15.75">
      <c r="N768" s="18"/>
      <c r="O768" s="19"/>
      <c r="P768" s="20"/>
    </row>
    <row r="769" spans="14:16" ht="15.75">
      <c r="N769" s="18"/>
      <c r="O769" s="19"/>
      <c r="P769" s="20"/>
    </row>
    <row r="770" spans="14:16" ht="15.75">
      <c r="N770" s="18"/>
      <c r="O770" s="19"/>
      <c r="P770" s="20"/>
    </row>
    <row r="771" spans="14:16" ht="15.75">
      <c r="N771" s="18"/>
      <c r="O771" s="19"/>
      <c r="P771" s="20"/>
    </row>
    <row r="772" spans="14:16" ht="15.75">
      <c r="N772" s="18"/>
      <c r="O772" s="19"/>
      <c r="P772" s="20"/>
    </row>
    <row r="773" spans="14:16" ht="15.75">
      <c r="N773" s="18"/>
      <c r="O773" s="19"/>
      <c r="P773" s="20"/>
    </row>
    <row r="774" spans="14:16" ht="15.75">
      <c r="N774" s="18"/>
      <c r="O774" s="19"/>
      <c r="P774" s="20"/>
    </row>
    <row r="775" spans="14:16" ht="15.75">
      <c r="N775" s="18"/>
      <c r="O775" s="19"/>
      <c r="P775" s="20"/>
    </row>
    <row r="776" spans="14:16" ht="15.75">
      <c r="N776" s="18"/>
      <c r="O776" s="19"/>
      <c r="P776" s="20"/>
    </row>
    <row r="777" spans="14:16" ht="15.75">
      <c r="N777" s="18"/>
      <c r="O777" s="19"/>
      <c r="P777" s="20"/>
    </row>
    <row r="778" spans="14:16" ht="15.75">
      <c r="N778" s="18"/>
      <c r="O778" s="19"/>
      <c r="P778" s="20"/>
    </row>
    <row r="779" spans="14:16" ht="15.75">
      <c r="N779" s="18"/>
      <c r="O779" s="19"/>
      <c r="P779" s="20"/>
    </row>
    <row r="780" spans="14:16" ht="15.75">
      <c r="N780" s="18"/>
      <c r="O780" s="19"/>
      <c r="P780" s="20"/>
    </row>
    <row r="781" spans="14:16" ht="15.75">
      <c r="N781" s="18"/>
      <c r="O781" s="19"/>
      <c r="P781" s="20"/>
    </row>
    <row r="782" spans="14:16" ht="15.75">
      <c r="N782" s="18"/>
      <c r="O782" s="19"/>
      <c r="P782" s="20"/>
    </row>
    <row r="783" spans="14:16" ht="15.75">
      <c r="N783" s="18"/>
      <c r="O783" s="19"/>
      <c r="P783" s="20"/>
    </row>
    <row r="784" spans="14:16" ht="15.75">
      <c r="N784" s="18"/>
      <c r="O784" s="19"/>
      <c r="P784" s="20"/>
    </row>
    <row r="785" spans="14:16" ht="15.75">
      <c r="N785" s="18"/>
      <c r="O785" s="19"/>
      <c r="P785" s="20"/>
    </row>
    <row r="786" spans="14:16" ht="15.75">
      <c r="N786" s="18"/>
      <c r="O786" s="19"/>
      <c r="P786" s="20"/>
    </row>
    <row r="787" spans="14:16" ht="15.75">
      <c r="N787" s="18"/>
      <c r="O787" s="19"/>
      <c r="P787" s="20"/>
    </row>
    <row r="788" spans="14:16" ht="15.75">
      <c r="N788" s="18"/>
      <c r="O788" s="19"/>
      <c r="P788" s="20"/>
    </row>
    <row r="789" spans="14:16" ht="15.75">
      <c r="N789" s="18"/>
      <c r="O789" s="19"/>
      <c r="P789" s="20"/>
    </row>
    <row r="790" spans="14:16" ht="15.75">
      <c r="N790" s="18"/>
      <c r="O790" s="19"/>
      <c r="P790" s="20"/>
    </row>
    <row r="791" spans="14:16" ht="15.75">
      <c r="N791" s="18"/>
      <c r="O791" s="19"/>
      <c r="P791" s="20"/>
    </row>
    <row r="792" spans="14:16" ht="15.75">
      <c r="N792" s="18"/>
      <c r="O792" s="19"/>
      <c r="P792" s="20"/>
    </row>
    <row r="793" spans="14:16" ht="15.75">
      <c r="N793" s="18"/>
      <c r="O793" s="19"/>
      <c r="P793" s="20"/>
    </row>
    <row r="794" spans="14:16" ht="15.75">
      <c r="N794" s="18"/>
      <c r="O794" s="19"/>
      <c r="P794" s="20"/>
    </row>
    <row r="795" spans="14:16" ht="15.75">
      <c r="N795" s="18"/>
      <c r="O795" s="19"/>
      <c r="P795" s="20"/>
    </row>
    <row r="796" spans="14:16" ht="15.75">
      <c r="N796" s="18"/>
      <c r="O796" s="19"/>
      <c r="P796" s="20"/>
    </row>
    <row r="797" spans="14:16" ht="15.75">
      <c r="N797" s="18"/>
      <c r="O797" s="19"/>
      <c r="P797" s="20"/>
    </row>
    <row r="798" spans="14:16" ht="15.75">
      <c r="N798" s="18"/>
      <c r="O798" s="19"/>
      <c r="P798" s="20"/>
    </row>
    <row r="799" spans="14:16" ht="15.75">
      <c r="N799" s="18"/>
      <c r="O799" s="19"/>
      <c r="P799" s="20"/>
    </row>
    <row r="800" spans="14:16" ht="15.75">
      <c r="N800" s="18"/>
      <c r="O800" s="19"/>
      <c r="P800" s="20"/>
    </row>
    <row r="801" spans="14:16" ht="15.75">
      <c r="N801" s="18"/>
      <c r="O801" s="19"/>
      <c r="P801" s="20"/>
    </row>
    <row r="802" spans="14:16" ht="15.75">
      <c r="N802" s="18"/>
      <c r="O802" s="19"/>
      <c r="P802" s="20"/>
    </row>
    <row r="803" spans="14:16" ht="15.75">
      <c r="N803" s="18"/>
      <c r="O803" s="19"/>
      <c r="P803" s="20"/>
    </row>
    <row r="804" spans="14:16" ht="15.75">
      <c r="N804" s="18"/>
      <c r="O804" s="19"/>
      <c r="P804" s="20"/>
    </row>
    <row r="805" spans="14:16" ht="15.75">
      <c r="N805" s="18"/>
      <c r="O805" s="19"/>
      <c r="P805" s="20"/>
    </row>
    <row r="806" spans="14:16" ht="15.75">
      <c r="N806" s="18"/>
      <c r="O806" s="19"/>
      <c r="P806" s="20"/>
    </row>
    <row r="807" spans="14:16" ht="15.75">
      <c r="N807" s="18"/>
      <c r="O807" s="19"/>
      <c r="P807" s="20"/>
    </row>
    <row r="808" spans="14:16" ht="15.75">
      <c r="N808" s="18"/>
      <c r="O808" s="19"/>
      <c r="P808" s="20"/>
    </row>
    <row r="809" spans="14:16" ht="15.75">
      <c r="N809" s="18"/>
      <c r="O809" s="19"/>
      <c r="P809" s="20"/>
    </row>
    <row r="810" spans="14:16" ht="15.75">
      <c r="N810" s="18"/>
      <c r="O810" s="19"/>
      <c r="P810" s="20"/>
    </row>
    <row r="811" spans="14:16" ht="15.75">
      <c r="N811" s="18"/>
      <c r="O811" s="19"/>
      <c r="P811" s="20"/>
    </row>
    <row r="812" spans="14:16" ht="15.75">
      <c r="N812" s="18"/>
      <c r="O812" s="19"/>
      <c r="P812" s="20"/>
    </row>
    <row r="813" spans="14:16" ht="15.75">
      <c r="N813" s="18"/>
      <c r="O813" s="19"/>
      <c r="P813" s="20"/>
    </row>
    <row r="814" spans="14:16" ht="15.75">
      <c r="N814" s="18"/>
      <c r="O814" s="19"/>
      <c r="P814" s="20"/>
    </row>
    <row r="815" spans="14:16" ht="15.75">
      <c r="N815" s="18"/>
      <c r="O815" s="19"/>
      <c r="P815" s="20"/>
    </row>
    <row r="816" spans="14:16" ht="15.75">
      <c r="N816" s="18"/>
      <c r="O816" s="19"/>
      <c r="P816" s="20"/>
    </row>
    <row r="817" spans="14:16" ht="15.75">
      <c r="N817" s="18"/>
      <c r="O817" s="19"/>
      <c r="P817" s="20"/>
    </row>
    <row r="818" spans="14:16" ht="15.75">
      <c r="N818" s="18"/>
      <c r="O818" s="19"/>
      <c r="P818" s="20"/>
    </row>
    <row r="819" spans="14:16" ht="15.75">
      <c r="N819" s="18"/>
      <c r="O819" s="19"/>
      <c r="P819" s="20"/>
    </row>
    <row r="820" spans="14:16" ht="15.75">
      <c r="N820" s="18"/>
      <c r="O820" s="19"/>
      <c r="P820" s="20"/>
    </row>
    <row r="821" spans="14:16" ht="15.75">
      <c r="N821" s="18"/>
      <c r="O821" s="19"/>
      <c r="P821" s="20"/>
    </row>
    <row r="822" spans="14:16" ht="15.75">
      <c r="N822" s="18"/>
      <c r="O822" s="19"/>
      <c r="P822" s="20"/>
    </row>
    <row r="823" spans="14:16" ht="15.75">
      <c r="N823" s="18"/>
      <c r="O823" s="19"/>
      <c r="P823" s="20"/>
    </row>
    <row r="824" spans="14:16" ht="15.75">
      <c r="N824" s="18"/>
      <c r="O824" s="19"/>
      <c r="P824" s="20"/>
    </row>
    <row r="825" spans="14:16" ht="15.75">
      <c r="N825" s="18"/>
      <c r="O825" s="19"/>
      <c r="P825" s="20"/>
    </row>
    <row r="826" spans="14:16" ht="15.75">
      <c r="N826" s="18"/>
      <c r="O826" s="19"/>
      <c r="P826" s="20"/>
    </row>
    <row r="827" spans="14:16" ht="15.75">
      <c r="N827" s="18"/>
      <c r="O827" s="19"/>
      <c r="P827" s="20"/>
    </row>
    <row r="828" spans="14:16" ht="15.75">
      <c r="N828" s="18"/>
      <c r="O828" s="19"/>
      <c r="P828" s="20"/>
    </row>
    <row r="829" spans="14:16" ht="15.75">
      <c r="N829" s="18"/>
      <c r="O829" s="19"/>
      <c r="P829" s="20"/>
    </row>
    <row r="830" spans="14:16" ht="15.75">
      <c r="N830" s="18"/>
      <c r="O830" s="19"/>
      <c r="P830" s="20"/>
    </row>
    <row r="831" spans="14:16" ht="15.75">
      <c r="N831" s="18"/>
      <c r="O831" s="19"/>
      <c r="P831" s="20"/>
    </row>
    <row r="832" spans="14:16" ht="15.75">
      <c r="N832" s="18"/>
      <c r="O832" s="19"/>
      <c r="P832" s="20"/>
    </row>
    <row r="833" spans="14:16" ht="15.75">
      <c r="N833" s="18"/>
      <c r="O833" s="19"/>
      <c r="P833" s="20"/>
    </row>
    <row r="834" spans="14:16" ht="15.75">
      <c r="N834" s="18"/>
      <c r="O834" s="19"/>
      <c r="P834" s="20"/>
    </row>
    <row r="835" spans="14:16" ht="15.75">
      <c r="N835" s="18"/>
      <c r="O835" s="19"/>
      <c r="P835" s="20"/>
    </row>
    <row r="836" spans="14:16" ht="15.75">
      <c r="N836" s="18"/>
      <c r="O836" s="19"/>
      <c r="P836" s="20"/>
    </row>
    <row r="837" spans="14:16" ht="15.75">
      <c r="N837" s="18"/>
      <c r="O837" s="19"/>
      <c r="P837" s="20"/>
    </row>
    <row r="838" spans="14:16" ht="15.75">
      <c r="N838" s="18"/>
      <c r="O838" s="19"/>
      <c r="P838" s="20"/>
    </row>
    <row r="839" spans="14:16" ht="15.75">
      <c r="N839" s="18"/>
      <c r="O839" s="19"/>
      <c r="P839" s="20"/>
    </row>
    <row r="840" spans="14:16" ht="15.75">
      <c r="N840" s="18"/>
      <c r="O840" s="19"/>
      <c r="P840" s="20"/>
    </row>
    <row r="841" spans="14:16" ht="15.75">
      <c r="N841" s="18"/>
      <c r="O841" s="19"/>
      <c r="P841" s="20"/>
    </row>
    <row r="842" spans="14:16" ht="15.75">
      <c r="N842" s="18"/>
      <c r="O842" s="19"/>
      <c r="P842" s="20"/>
    </row>
    <row r="843" spans="14:16" ht="15.75">
      <c r="N843" s="18"/>
      <c r="O843" s="19"/>
      <c r="P843" s="20"/>
    </row>
    <row r="844" spans="14:16" ht="15.75">
      <c r="N844" s="18"/>
      <c r="O844" s="19"/>
      <c r="P844" s="20"/>
    </row>
    <row r="845" spans="14:16" ht="15.75">
      <c r="N845" s="18"/>
      <c r="O845" s="19"/>
      <c r="P845" s="20"/>
    </row>
    <row r="846" spans="14:16" ht="15.75">
      <c r="N846" s="18"/>
      <c r="O846" s="19"/>
      <c r="P846" s="20"/>
    </row>
    <row r="847" spans="14:16" ht="15.75">
      <c r="N847" s="18"/>
      <c r="O847" s="19"/>
      <c r="P847" s="20"/>
    </row>
    <row r="848" spans="14:16" ht="15.75">
      <c r="N848" s="18"/>
      <c r="O848" s="19"/>
      <c r="P848" s="20"/>
    </row>
    <row r="849" spans="14:16" ht="15.75">
      <c r="N849" s="18"/>
      <c r="O849" s="19"/>
      <c r="P849" s="20"/>
    </row>
    <row r="850" spans="14:16" ht="15.75">
      <c r="N850" s="18"/>
      <c r="O850" s="19"/>
      <c r="P850" s="20"/>
    </row>
    <row r="851" spans="14:16" ht="15.75">
      <c r="N851" s="18"/>
      <c r="O851" s="19"/>
      <c r="P851" s="20"/>
    </row>
    <row r="852" spans="14:16" ht="15.75">
      <c r="N852" s="18"/>
      <c r="O852" s="19"/>
      <c r="P852" s="20"/>
    </row>
    <row r="853" spans="14:16" ht="15.75">
      <c r="N853" s="18"/>
      <c r="O853" s="19"/>
      <c r="P853" s="20"/>
    </row>
    <row r="854" spans="14:16" ht="15.75">
      <c r="N854" s="18"/>
      <c r="O854" s="19"/>
      <c r="P854" s="20"/>
    </row>
    <row r="855" spans="14:16" ht="15.75">
      <c r="N855" s="18"/>
      <c r="O855" s="19"/>
      <c r="P855" s="20"/>
    </row>
    <row r="856" spans="14:16" ht="15.75">
      <c r="N856" s="18"/>
      <c r="O856" s="19"/>
      <c r="P856" s="20"/>
    </row>
    <row r="857" spans="14:16" ht="15.75">
      <c r="N857" s="18"/>
      <c r="O857" s="19"/>
      <c r="P857" s="20"/>
    </row>
    <row r="858" spans="14:16" ht="15.75">
      <c r="N858" s="18"/>
      <c r="O858" s="19"/>
      <c r="P858" s="20"/>
    </row>
    <row r="859" spans="14:16" ht="15.75">
      <c r="N859" s="18"/>
      <c r="O859" s="19"/>
      <c r="P859" s="20"/>
    </row>
    <row r="860" spans="14:16" ht="15.75">
      <c r="N860" s="18"/>
      <c r="O860" s="19"/>
      <c r="P860" s="20"/>
    </row>
    <row r="861" spans="14:16" ht="15.75">
      <c r="N861" s="18"/>
      <c r="O861" s="19"/>
      <c r="P861" s="20"/>
    </row>
    <row r="862" spans="14:16" ht="15.75">
      <c r="N862" s="18"/>
      <c r="O862" s="19"/>
      <c r="P862" s="20"/>
    </row>
    <row r="863" spans="14:16" ht="15.75">
      <c r="N863" s="18"/>
      <c r="O863" s="19"/>
      <c r="P863" s="20"/>
    </row>
    <row r="864" spans="14:16" ht="15.75">
      <c r="N864" s="18"/>
      <c r="O864" s="19"/>
      <c r="P864" s="20"/>
    </row>
    <row r="865" spans="14:16" ht="15.75">
      <c r="N865" s="18"/>
      <c r="O865" s="19"/>
      <c r="P865" s="20"/>
    </row>
    <row r="866" spans="14:16" ht="15.75">
      <c r="N866" s="18"/>
      <c r="O866" s="19"/>
      <c r="P866" s="20"/>
    </row>
    <row r="867" spans="14:16" ht="15.75">
      <c r="N867" s="18"/>
      <c r="O867" s="19"/>
      <c r="P867" s="20"/>
    </row>
    <row r="868" spans="14:16" ht="15.75">
      <c r="N868" s="18"/>
      <c r="O868" s="19"/>
      <c r="P868" s="20"/>
    </row>
    <row r="869" spans="14:16" ht="15.75">
      <c r="N869" s="18"/>
      <c r="O869" s="19"/>
      <c r="P869" s="20"/>
    </row>
    <row r="870" spans="14:16" ht="15.75">
      <c r="N870" s="18"/>
      <c r="O870" s="19"/>
      <c r="P870" s="20"/>
    </row>
    <row r="871" spans="14:16" ht="15.75">
      <c r="N871" s="18"/>
      <c r="O871" s="19"/>
      <c r="P871" s="20"/>
    </row>
    <row r="872" spans="14:16" ht="15.75">
      <c r="N872" s="18"/>
      <c r="O872" s="19"/>
      <c r="P872" s="20"/>
    </row>
    <row r="873" spans="14:16" ht="15.75">
      <c r="N873" s="18"/>
      <c r="O873" s="19"/>
      <c r="P873" s="20"/>
    </row>
    <row r="874" spans="14:16" ht="15.75">
      <c r="N874" s="18"/>
      <c r="O874" s="19"/>
      <c r="P874" s="20"/>
    </row>
    <row r="875" spans="14:16" ht="15.75">
      <c r="N875" s="18"/>
      <c r="O875" s="19"/>
      <c r="P875" s="20"/>
    </row>
    <row r="876" spans="14:16" ht="15.75">
      <c r="N876" s="18"/>
      <c r="O876" s="19"/>
      <c r="P876" s="20"/>
    </row>
    <row r="877" spans="14:16" ht="15.75">
      <c r="N877" s="18"/>
      <c r="O877" s="19"/>
      <c r="P877" s="20"/>
    </row>
    <row r="878" spans="14:16" ht="15.75">
      <c r="N878" s="18"/>
      <c r="O878" s="19"/>
      <c r="P878" s="20"/>
    </row>
    <row r="879" spans="14:16" ht="15.75">
      <c r="N879" s="18"/>
      <c r="O879" s="19"/>
      <c r="P879" s="20"/>
    </row>
    <row r="880" spans="14:16" ht="15.75">
      <c r="N880" s="18"/>
      <c r="O880" s="19"/>
      <c r="P880" s="20"/>
    </row>
    <row r="881" spans="14:16" ht="15.75">
      <c r="N881" s="18"/>
      <c r="O881" s="19"/>
      <c r="P881" s="20"/>
    </row>
    <row r="882" spans="14:16" ht="15.75">
      <c r="N882" s="18"/>
      <c r="O882" s="19"/>
      <c r="P882" s="20"/>
    </row>
    <row r="883" spans="14:16" ht="15.75">
      <c r="N883" s="18"/>
      <c r="O883" s="19"/>
      <c r="P883" s="20"/>
    </row>
    <row r="884" spans="14:16" ht="15.75">
      <c r="N884" s="18"/>
      <c r="O884" s="19"/>
      <c r="P884" s="20"/>
    </row>
    <row r="885" spans="14:16" ht="15.75">
      <c r="N885" s="18"/>
      <c r="O885" s="19"/>
      <c r="P885" s="20"/>
    </row>
    <row r="886" spans="14:16" ht="15.75">
      <c r="N886" s="18"/>
      <c r="O886" s="19"/>
      <c r="P886" s="20"/>
    </row>
    <row r="887" spans="14:16" ht="15.75">
      <c r="N887" s="18"/>
      <c r="O887" s="19"/>
      <c r="P887" s="20"/>
    </row>
    <row r="888" spans="14:16" ht="15.75">
      <c r="N888" s="18"/>
      <c r="O888" s="19"/>
      <c r="P888" s="20"/>
    </row>
    <row r="889" spans="14:16" ht="15.75">
      <c r="N889" s="18"/>
      <c r="O889" s="19"/>
      <c r="P889" s="20"/>
    </row>
    <row r="890" spans="14:16" ht="15.75">
      <c r="N890" s="18"/>
      <c r="O890" s="19"/>
      <c r="P890" s="20"/>
    </row>
    <row r="891" spans="14:16" ht="15.75">
      <c r="N891" s="18"/>
      <c r="O891" s="19"/>
      <c r="P891" s="20"/>
    </row>
    <row r="892" spans="14:16" ht="15.75">
      <c r="N892" s="18"/>
      <c r="O892" s="19"/>
      <c r="P892" s="20"/>
    </row>
    <row r="893" spans="14:16" ht="15.75">
      <c r="N893" s="18"/>
      <c r="O893" s="19"/>
      <c r="P893" s="20"/>
    </row>
    <row r="894" spans="14:16" ht="15.75">
      <c r="N894" s="18"/>
      <c r="O894" s="19"/>
      <c r="P894" s="20"/>
    </row>
    <row r="895" spans="14:16" ht="15.75">
      <c r="N895" s="18"/>
      <c r="O895" s="19"/>
      <c r="P895" s="20"/>
    </row>
    <row r="896" spans="14:16" ht="15.75">
      <c r="N896" s="18"/>
      <c r="O896" s="19"/>
      <c r="P896" s="20"/>
    </row>
    <row r="897" spans="14:16" ht="15.75">
      <c r="N897" s="18"/>
      <c r="O897" s="19"/>
      <c r="P897" s="20"/>
    </row>
    <row r="898" spans="14:16" ht="15.75">
      <c r="N898" s="18"/>
      <c r="O898" s="19"/>
      <c r="P898" s="20"/>
    </row>
    <row r="899" spans="14:16" ht="15.75">
      <c r="N899" s="18"/>
      <c r="O899" s="19"/>
      <c r="P899" s="20"/>
    </row>
    <row r="900" spans="14:16" ht="15.75">
      <c r="N900" s="18"/>
      <c r="O900" s="19"/>
      <c r="P900" s="20"/>
    </row>
    <row r="901" spans="14:16" ht="15.75">
      <c r="N901" s="18"/>
      <c r="O901" s="19"/>
      <c r="P901" s="20"/>
    </row>
    <row r="902" spans="14:16" ht="15.75">
      <c r="N902" s="18"/>
      <c r="O902" s="19"/>
      <c r="P902" s="20"/>
    </row>
    <row r="903" spans="14:16" ht="15.75">
      <c r="N903" s="18"/>
      <c r="O903" s="19"/>
      <c r="P903" s="20"/>
    </row>
    <row r="904" spans="14:16" ht="15.75">
      <c r="N904" s="18"/>
      <c r="O904" s="19"/>
      <c r="P904" s="20"/>
    </row>
    <row r="905" spans="14:16" ht="15.75">
      <c r="N905" s="18"/>
      <c r="O905" s="19"/>
      <c r="P905" s="20"/>
    </row>
    <row r="906" spans="14:16" ht="15.75">
      <c r="N906" s="18"/>
      <c r="O906" s="19"/>
      <c r="P906" s="20"/>
    </row>
    <row r="907" spans="14:16" ht="15.75">
      <c r="N907" s="18"/>
      <c r="O907" s="19"/>
      <c r="P907" s="20"/>
    </row>
    <row r="908" spans="14:16" ht="15.75">
      <c r="N908" s="18"/>
      <c r="O908" s="19"/>
      <c r="P908" s="20"/>
    </row>
    <row r="909" spans="14:16" ht="15.75">
      <c r="N909" s="18"/>
      <c r="O909" s="19"/>
      <c r="P909" s="20"/>
    </row>
    <row r="910" spans="14:16" ht="15.75">
      <c r="N910" s="18"/>
      <c r="O910" s="19"/>
      <c r="P910" s="20"/>
    </row>
    <row r="911" spans="14:16" ht="15.75">
      <c r="N911" s="18"/>
      <c r="O911" s="19"/>
      <c r="P911" s="20"/>
    </row>
    <row r="912" spans="14:16" ht="15.75">
      <c r="N912" s="18"/>
      <c r="O912" s="19"/>
      <c r="P912" s="20"/>
    </row>
    <row r="913" spans="14:16" ht="15.75">
      <c r="N913" s="18"/>
      <c r="O913" s="19"/>
      <c r="P913" s="20"/>
    </row>
    <row r="914" spans="14:16" ht="15.75">
      <c r="N914" s="18"/>
      <c r="O914" s="19"/>
      <c r="P914" s="20"/>
    </row>
    <row r="915" spans="14:16" ht="15.75">
      <c r="N915" s="18"/>
      <c r="O915" s="19"/>
      <c r="P915" s="20"/>
    </row>
    <row r="916" spans="14:16" ht="15.75">
      <c r="N916" s="18"/>
      <c r="O916" s="19"/>
      <c r="P916" s="20"/>
    </row>
    <row r="917" spans="14:16" ht="15.75">
      <c r="N917" s="18"/>
      <c r="O917" s="19"/>
      <c r="P917" s="20"/>
    </row>
    <row r="918" spans="14:16" ht="15.75">
      <c r="N918" s="18"/>
      <c r="O918" s="19"/>
      <c r="P918" s="20"/>
    </row>
    <row r="919" spans="14:16" ht="15.75">
      <c r="N919" s="18"/>
      <c r="O919" s="19"/>
      <c r="P919" s="20"/>
    </row>
    <row r="920" spans="14:16" ht="15.75">
      <c r="N920" s="18"/>
      <c r="O920" s="19"/>
      <c r="P920" s="20"/>
    </row>
    <row r="921" spans="14:16" ht="15.75">
      <c r="N921" s="18"/>
      <c r="O921" s="19"/>
      <c r="P921" s="20"/>
    </row>
    <row r="922" spans="14:16" ht="15.75">
      <c r="N922" s="18"/>
      <c r="O922" s="19"/>
      <c r="P922" s="20"/>
    </row>
    <row r="923" spans="14:16" ht="15.75">
      <c r="N923" s="18"/>
      <c r="O923" s="19"/>
      <c r="P923" s="20"/>
    </row>
    <row r="924" spans="14:16" ht="15.75">
      <c r="N924" s="18"/>
      <c r="O924" s="19"/>
      <c r="P924" s="20"/>
    </row>
    <row r="925" spans="14:16" ht="15.75">
      <c r="N925" s="18"/>
      <c r="O925" s="19"/>
      <c r="P925" s="20"/>
    </row>
    <row r="926" spans="14:16" ht="15.75">
      <c r="N926" s="18"/>
      <c r="O926" s="19"/>
      <c r="P926" s="20"/>
    </row>
    <row r="927" spans="14:16" ht="15.75">
      <c r="N927" s="18"/>
      <c r="O927" s="19"/>
      <c r="P927" s="20"/>
    </row>
    <row r="928" spans="14:16" ht="15.75">
      <c r="N928" s="18"/>
      <c r="O928" s="19"/>
      <c r="P928" s="20"/>
    </row>
    <row r="929" spans="14:16" ht="15.75">
      <c r="N929" s="18"/>
      <c r="O929" s="19"/>
      <c r="P929" s="20"/>
    </row>
    <row r="930" spans="14:16" ht="15.75">
      <c r="N930" s="18"/>
      <c r="O930" s="19"/>
      <c r="P930" s="20"/>
    </row>
    <row r="931" spans="14:16" ht="15.75">
      <c r="N931" s="18"/>
      <c r="O931" s="19"/>
      <c r="P931" s="20"/>
    </row>
    <row r="932" spans="14:16" ht="15.75">
      <c r="N932" s="18"/>
      <c r="O932" s="19"/>
      <c r="P932" s="20"/>
    </row>
    <row r="933" spans="14:16" ht="15.75">
      <c r="N933" s="18"/>
      <c r="O933" s="19"/>
      <c r="P933" s="20"/>
    </row>
    <row r="934" spans="14:16" ht="15.75">
      <c r="N934" s="18"/>
      <c r="O934" s="19"/>
      <c r="P934" s="20"/>
    </row>
    <row r="935" spans="14:16" ht="15.75">
      <c r="N935" s="18"/>
      <c r="O935" s="19"/>
      <c r="P935" s="20"/>
    </row>
    <row r="936" spans="14:16" ht="15.75">
      <c r="N936" s="18"/>
      <c r="O936" s="19"/>
      <c r="P936" s="20"/>
    </row>
    <row r="937" spans="14:16" ht="15.75">
      <c r="N937" s="18"/>
      <c r="O937" s="19"/>
      <c r="P937" s="20"/>
    </row>
    <row r="938" spans="14:16" ht="15.75">
      <c r="N938" s="18"/>
      <c r="O938" s="19"/>
      <c r="P938" s="20"/>
    </row>
    <row r="939" spans="14:16" ht="15.75">
      <c r="N939" s="18"/>
      <c r="O939" s="19"/>
      <c r="P939" s="20"/>
    </row>
    <row r="940" spans="14:16" ht="15.75">
      <c r="N940" s="18"/>
      <c r="O940" s="19"/>
      <c r="P940" s="20"/>
    </row>
    <row r="941" spans="14:16" ht="15.75">
      <c r="N941" s="18"/>
      <c r="O941" s="19"/>
      <c r="P941" s="20"/>
    </row>
    <row r="942" spans="14:16" ht="15.75">
      <c r="N942" s="18"/>
      <c r="O942" s="19"/>
      <c r="P942" s="20"/>
    </row>
    <row r="943" spans="14:16" ht="15.75">
      <c r="N943" s="18"/>
      <c r="O943" s="19"/>
      <c r="P943" s="20"/>
    </row>
    <row r="944" spans="14:16" ht="15.75">
      <c r="N944" s="18"/>
      <c r="O944" s="19"/>
      <c r="P944" s="20"/>
    </row>
    <row r="945" spans="14:16" ht="15.75">
      <c r="N945" s="18"/>
      <c r="O945" s="19"/>
      <c r="P945" s="20"/>
    </row>
    <row r="946" spans="14:16" ht="15.75">
      <c r="N946" s="18"/>
      <c r="O946" s="19"/>
      <c r="P946" s="20"/>
    </row>
    <row r="947" spans="14:16" ht="15.75">
      <c r="N947" s="18"/>
      <c r="O947" s="19"/>
      <c r="P947" s="20"/>
    </row>
    <row r="948" spans="14:16" ht="15.75">
      <c r="N948" s="18"/>
      <c r="O948" s="19"/>
      <c r="P948" s="20"/>
    </row>
    <row r="949" spans="14:16" ht="15.75">
      <c r="N949" s="18"/>
      <c r="O949" s="19"/>
      <c r="P949" s="20"/>
    </row>
    <row r="950" spans="14:16" ht="15.75">
      <c r="N950" s="18"/>
      <c r="O950" s="19"/>
      <c r="P950" s="20"/>
    </row>
    <row r="951" spans="14:16" ht="15.75">
      <c r="N951" s="18"/>
      <c r="O951" s="19"/>
      <c r="P951" s="20"/>
    </row>
    <row r="952" spans="14:16" ht="15.75">
      <c r="N952" s="18"/>
      <c r="O952" s="19"/>
      <c r="P952" s="20"/>
    </row>
    <row r="953" spans="14:16" ht="15.75">
      <c r="N953" s="18"/>
      <c r="O953" s="19"/>
      <c r="P953" s="20"/>
    </row>
    <row r="954" spans="14:16" ht="15.75">
      <c r="N954" s="18"/>
      <c r="O954" s="19"/>
      <c r="P954" s="20"/>
    </row>
    <row r="955" spans="14:16" ht="15.75">
      <c r="N955" s="18"/>
      <c r="O955" s="19"/>
      <c r="P955" s="20"/>
    </row>
    <row r="956" spans="14:16" ht="15.75">
      <c r="N956" s="18"/>
      <c r="O956" s="19"/>
      <c r="P956" s="20"/>
    </row>
    <row r="957" spans="14:16" ht="15.75">
      <c r="N957" s="18"/>
      <c r="O957" s="19"/>
      <c r="P957" s="20"/>
    </row>
    <row r="958" spans="14:16" ht="15.75">
      <c r="N958" s="18"/>
      <c r="O958" s="19"/>
      <c r="P958" s="20"/>
    </row>
    <row r="959" spans="14:16" ht="15.75">
      <c r="N959" s="18"/>
      <c r="O959" s="19"/>
      <c r="P959" s="20"/>
    </row>
    <row r="960" spans="14:16" ht="15.75">
      <c r="N960" s="18"/>
      <c r="O960" s="19"/>
      <c r="P960" s="20"/>
    </row>
    <row r="961" spans="14:16" ht="15.75">
      <c r="N961" s="18"/>
      <c r="O961" s="19"/>
      <c r="P961" s="20"/>
    </row>
    <row r="962" spans="14:16" ht="15.75">
      <c r="N962" s="18"/>
      <c r="O962" s="19"/>
      <c r="P962" s="20"/>
    </row>
    <row r="963" spans="14:16" ht="15.75">
      <c r="N963" s="18"/>
      <c r="O963" s="19"/>
      <c r="P963" s="20"/>
    </row>
    <row r="964" spans="14:16" ht="15.75">
      <c r="N964" s="18"/>
      <c r="O964" s="19"/>
      <c r="P964" s="20"/>
    </row>
    <row r="965" spans="14:16" ht="15.75">
      <c r="N965" s="18"/>
      <c r="O965" s="19"/>
      <c r="P965" s="20"/>
    </row>
    <row r="966" spans="14:16" ht="15.75">
      <c r="N966" s="18"/>
      <c r="O966" s="19"/>
      <c r="P966" s="20"/>
    </row>
    <row r="967" spans="14:16" ht="15.75">
      <c r="N967" s="18"/>
      <c r="O967" s="19"/>
      <c r="P967" s="20"/>
    </row>
    <row r="968" spans="14:16" ht="15.75">
      <c r="N968" s="18"/>
      <c r="O968" s="19"/>
      <c r="P968" s="20"/>
    </row>
    <row r="969" spans="14:16" ht="15.75">
      <c r="N969" s="18"/>
      <c r="O969" s="19"/>
      <c r="P969" s="20"/>
    </row>
    <row r="970" spans="14:16" ht="15.75">
      <c r="N970" s="18"/>
      <c r="O970" s="19"/>
      <c r="P970" s="20"/>
    </row>
    <row r="971" spans="14:16" ht="15.75">
      <c r="N971" s="18"/>
      <c r="O971" s="19"/>
      <c r="P971" s="20"/>
    </row>
    <row r="972" spans="14:16" ht="15.75">
      <c r="N972" s="18"/>
      <c r="O972" s="19"/>
      <c r="P972" s="20"/>
    </row>
    <row r="973" spans="14:16" ht="15.75">
      <c r="N973" s="18"/>
      <c r="O973" s="19"/>
      <c r="P973" s="20"/>
    </row>
    <row r="974" spans="14:16" ht="15.75">
      <c r="N974" s="18"/>
      <c r="O974" s="19"/>
      <c r="P974" s="20"/>
    </row>
    <row r="975" spans="14:16" ht="15.75">
      <c r="N975" s="18"/>
      <c r="O975" s="19"/>
      <c r="P975" s="20"/>
    </row>
    <row r="976" spans="14:16" ht="15.75">
      <c r="N976" s="18"/>
      <c r="O976" s="19"/>
      <c r="P976" s="20"/>
    </row>
    <row r="977" spans="14:16" ht="15.75">
      <c r="N977" s="18"/>
      <c r="O977" s="19"/>
      <c r="P977" s="20"/>
    </row>
    <row r="978" spans="14:16" ht="15.75">
      <c r="N978" s="18"/>
      <c r="O978" s="19"/>
      <c r="P978" s="20"/>
    </row>
    <row r="979" spans="14:16" ht="15.75">
      <c r="N979" s="18"/>
      <c r="O979" s="19"/>
      <c r="P979" s="20"/>
    </row>
    <row r="980" spans="14:16" ht="15.75">
      <c r="N980" s="18"/>
      <c r="O980" s="19"/>
      <c r="P980" s="20"/>
    </row>
    <row r="981" spans="14:16" ht="15.75">
      <c r="N981" s="18"/>
      <c r="O981" s="19"/>
      <c r="P981" s="20"/>
    </row>
    <row r="982" spans="14:16" ht="15.75">
      <c r="N982" s="18"/>
      <c r="O982" s="19"/>
      <c r="P982" s="20"/>
    </row>
    <row r="983" spans="14:16" ht="15.75">
      <c r="N983" s="18"/>
      <c r="O983" s="19"/>
      <c r="P983" s="20"/>
    </row>
    <row r="984" spans="14:16" ht="15.75">
      <c r="N984" s="18"/>
      <c r="O984" s="19"/>
      <c r="P984" s="20"/>
    </row>
    <row r="985" spans="14:16" ht="15.75">
      <c r="N985" s="18"/>
      <c r="O985" s="19"/>
      <c r="P985" s="20"/>
    </row>
    <row r="986" spans="14:16" ht="15.75">
      <c r="N986" s="18"/>
      <c r="O986" s="19"/>
      <c r="P986" s="20"/>
    </row>
    <row r="987" spans="14:16" ht="15.75">
      <c r="N987" s="18"/>
      <c r="O987" s="19"/>
      <c r="P987" s="20"/>
    </row>
    <row r="988" spans="14:16" ht="15.75">
      <c r="N988" s="18"/>
      <c r="O988" s="19"/>
      <c r="P988" s="20"/>
    </row>
    <row r="989" spans="14:16" ht="15.75">
      <c r="N989" s="18"/>
      <c r="O989" s="19"/>
      <c r="P989" s="20"/>
    </row>
    <row r="990" spans="14:16" ht="15.75">
      <c r="N990" s="18"/>
      <c r="O990" s="19"/>
      <c r="P990" s="20"/>
    </row>
    <row r="991" spans="14:16" ht="15.75">
      <c r="N991" s="18"/>
      <c r="O991" s="19"/>
      <c r="P991" s="20"/>
    </row>
    <row r="992" spans="14:16" ht="15.75">
      <c r="N992" s="18"/>
      <c r="O992" s="19"/>
      <c r="P992" s="20"/>
    </row>
    <row r="993" spans="14:16" ht="15.75">
      <c r="N993" s="18"/>
      <c r="O993" s="19"/>
      <c r="P993" s="20"/>
    </row>
    <row r="994" spans="14:16" ht="15.75">
      <c r="N994" s="18"/>
      <c r="O994" s="19"/>
      <c r="P994" s="20"/>
    </row>
    <row r="995" spans="14:16" ht="15.75">
      <c r="N995" s="18"/>
      <c r="O995" s="19"/>
      <c r="P995" s="20"/>
    </row>
    <row r="996" spans="14:16" ht="15.75">
      <c r="N996" s="18"/>
      <c r="O996" s="19"/>
      <c r="P996" s="20"/>
    </row>
    <row r="997" spans="14:16" ht="15.75">
      <c r="N997" s="18"/>
      <c r="O997" s="19"/>
      <c r="P997" s="20"/>
    </row>
    <row r="998" spans="14:16" ht="15.75">
      <c r="N998" s="18"/>
      <c r="O998" s="19"/>
      <c r="P998" s="20"/>
    </row>
    <row r="999" spans="14:16" ht="15.75">
      <c r="N999" s="18"/>
      <c r="O999" s="19"/>
      <c r="P999" s="20"/>
    </row>
    <row r="1000" spans="14:16" ht="15.75">
      <c r="N1000" s="18"/>
      <c r="O1000" s="19"/>
      <c r="P1000" s="20"/>
    </row>
    <row r="1001" spans="14:16" ht="15.75">
      <c r="N1001" s="18"/>
      <c r="O1001" s="19"/>
      <c r="P1001" s="20"/>
    </row>
    <row r="1002" spans="14:16" ht="15.75">
      <c r="N1002" s="18"/>
      <c r="O1002" s="19"/>
      <c r="P1002" s="20"/>
    </row>
    <row r="1003" spans="14:16" ht="15.75">
      <c r="N1003" s="18"/>
      <c r="O1003" s="19"/>
      <c r="P1003" s="20"/>
    </row>
    <row r="1004" spans="14:16" ht="15.75">
      <c r="N1004" s="18"/>
      <c r="O1004" s="19"/>
      <c r="P1004" s="20"/>
    </row>
    <row r="1005" spans="14:16" ht="15.75">
      <c r="N1005" s="18"/>
      <c r="O1005" s="19"/>
      <c r="P1005" s="20"/>
    </row>
    <row r="1006" spans="14:16" ht="15.75">
      <c r="N1006" s="18"/>
      <c r="O1006" s="19"/>
      <c r="P1006" s="20"/>
    </row>
    <row r="1007" spans="14:16" ht="15.75">
      <c r="N1007" s="18"/>
      <c r="O1007" s="19"/>
      <c r="P1007" s="20"/>
    </row>
    <row r="1008" spans="14:16" ht="15.75">
      <c r="N1008" s="18"/>
      <c r="O1008" s="19"/>
      <c r="P1008" s="20"/>
    </row>
    <row r="1009" spans="14:16" ht="15.75">
      <c r="N1009" s="18"/>
      <c r="O1009" s="19"/>
      <c r="P1009" s="20"/>
    </row>
    <row r="1010" spans="14:16" ht="15.75">
      <c r="N1010" s="18"/>
      <c r="O1010" s="19"/>
      <c r="P1010" s="20"/>
    </row>
    <row r="1011" spans="14:16" ht="15.75">
      <c r="N1011" s="18"/>
      <c r="O1011" s="19"/>
      <c r="P1011" s="20"/>
    </row>
    <row r="1012" spans="14:16" ht="15.75">
      <c r="N1012" s="18"/>
      <c r="O1012" s="19"/>
      <c r="P1012" s="20"/>
    </row>
    <row r="1013" spans="14:16" ht="15.75">
      <c r="N1013" s="18"/>
      <c r="O1013" s="19"/>
      <c r="P1013" s="20"/>
    </row>
    <row r="1014" spans="14:16" ht="15.75">
      <c r="N1014" s="18"/>
      <c r="O1014" s="19"/>
      <c r="P1014" s="20"/>
    </row>
    <row r="1015" spans="14:16" ht="15.75">
      <c r="N1015" s="18"/>
      <c r="O1015" s="19"/>
      <c r="P1015" s="20"/>
    </row>
    <row r="1016" spans="14:16" ht="15.75">
      <c r="N1016" s="18"/>
      <c r="O1016" s="19"/>
      <c r="P1016" s="20"/>
    </row>
    <row r="1017" spans="14:16" ht="15.75">
      <c r="N1017" s="18"/>
      <c r="O1017" s="19"/>
      <c r="P1017" s="20"/>
    </row>
    <row r="1018" spans="14:16" ht="15.75">
      <c r="N1018" s="18"/>
      <c r="O1018" s="19"/>
      <c r="P1018" s="20"/>
    </row>
    <row r="1019" spans="14:16" ht="15.75">
      <c r="N1019" s="18"/>
      <c r="O1019" s="19"/>
      <c r="P1019" s="20"/>
    </row>
    <row r="1020" spans="14:16" ht="15.75">
      <c r="N1020" s="18"/>
      <c r="O1020" s="19"/>
      <c r="P1020" s="20"/>
    </row>
    <row r="1021" spans="14:16" ht="15.75">
      <c r="N1021" s="18"/>
      <c r="O1021" s="19"/>
      <c r="P1021" s="20"/>
    </row>
    <row r="1022" spans="14:16" ht="15.75">
      <c r="N1022" s="18"/>
      <c r="O1022" s="19"/>
      <c r="P1022" s="20"/>
    </row>
    <row r="1023" spans="14:16" ht="15.75">
      <c r="N1023" s="18"/>
      <c r="O1023" s="19"/>
      <c r="P1023" s="20"/>
    </row>
    <row r="1024" spans="14:16" ht="15.75">
      <c r="N1024" s="18"/>
      <c r="O1024" s="19"/>
      <c r="P1024" s="20"/>
    </row>
    <row r="1025" spans="14:16" ht="15.75">
      <c r="N1025" s="18"/>
      <c r="O1025" s="19"/>
      <c r="P1025" s="20"/>
    </row>
    <row r="1026" spans="14:16" ht="15.75">
      <c r="N1026" s="18"/>
      <c r="O1026" s="19"/>
      <c r="P1026" s="20"/>
    </row>
    <row r="1027" spans="14:16" ht="15.75">
      <c r="N1027" s="18"/>
      <c r="O1027" s="19"/>
      <c r="P1027" s="20"/>
    </row>
    <row r="1028" spans="14:16" ht="15.75">
      <c r="N1028" s="18"/>
      <c r="O1028" s="19"/>
      <c r="P1028" s="20"/>
    </row>
    <row r="1029" spans="14:16" ht="15.75">
      <c r="N1029" s="18"/>
      <c r="O1029" s="19"/>
      <c r="P1029" s="20"/>
    </row>
    <row r="1030" spans="14:16" ht="15.75">
      <c r="N1030" s="18"/>
      <c r="O1030" s="19"/>
      <c r="P1030" s="20"/>
    </row>
    <row r="1031" spans="14:16" ht="15.75">
      <c r="N1031" s="18"/>
      <c r="O1031" s="19"/>
      <c r="P1031" s="20"/>
    </row>
    <row r="1032" spans="14:16" ht="15.75">
      <c r="N1032" s="18"/>
      <c r="O1032" s="19"/>
      <c r="P1032" s="20"/>
    </row>
    <row r="1033" spans="14:16" ht="15.75">
      <c r="N1033" s="18"/>
      <c r="O1033" s="19"/>
      <c r="P1033" s="20"/>
    </row>
    <row r="1034" spans="14:16" ht="15.75">
      <c r="N1034" s="18"/>
      <c r="O1034" s="19"/>
      <c r="P1034" s="20"/>
    </row>
    <row r="1035" spans="14:16" ht="15.75">
      <c r="N1035" s="18"/>
      <c r="O1035" s="19"/>
      <c r="P1035" s="20"/>
    </row>
    <row r="1036" spans="14:16" ht="15.75">
      <c r="N1036" s="18"/>
      <c r="O1036" s="19"/>
      <c r="P1036" s="20"/>
    </row>
    <row r="1037" spans="14:16" ht="15.75">
      <c r="N1037" s="18"/>
      <c r="O1037" s="19"/>
      <c r="P1037" s="20"/>
    </row>
    <row r="1038" spans="14:16" ht="15.75">
      <c r="N1038" s="18"/>
      <c r="O1038" s="19"/>
      <c r="P1038" s="20"/>
    </row>
    <row r="1039" spans="14:16" ht="15.75">
      <c r="N1039" s="18"/>
      <c r="O1039" s="19"/>
      <c r="P1039" s="20"/>
    </row>
    <row r="1040" spans="14:16" ht="15.75">
      <c r="N1040" s="18"/>
      <c r="O1040" s="19"/>
      <c r="P1040" s="20"/>
    </row>
    <row r="1041" spans="14:16" ht="15.75">
      <c r="N1041" s="18"/>
      <c r="O1041" s="19"/>
      <c r="P1041" s="20"/>
    </row>
    <row r="1042" spans="14:16" ht="15.75">
      <c r="N1042" s="18"/>
      <c r="O1042" s="19"/>
      <c r="P1042" s="20"/>
    </row>
    <row r="1043" spans="14:16" ht="15.75">
      <c r="N1043" s="18"/>
      <c r="O1043" s="19"/>
      <c r="P1043" s="20"/>
    </row>
    <row r="1044" spans="14:16" ht="15.75">
      <c r="N1044" s="18"/>
      <c r="O1044" s="19"/>
      <c r="P1044" s="20"/>
    </row>
    <row r="1045" spans="14:16" ht="15.75">
      <c r="N1045" s="18"/>
      <c r="O1045" s="19"/>
      <c r="P1045" s="20"/>
    </row>
    <row r="1046" spans="14:16" ht="15.75">
      <c r="N1046" s="18"/>
      <c r="O1046" s="19"/>
      <c r="P1046" s="20"/>
    </row>
    <row r="1047" spans="14:16" ht="15.75">
      <c r="N1047" s="18"/>
      <c r="O1047" s="19"/>
      <c r="P1047" s="20"/>
    </row>
    <row r="1048" spans="14:16" ht="15.75">
      <c r="N1048" s="18"/>
      <c r="O1048" s="19"/>
      <c r="P1048" s="20"/>
    </row>
    <row r="1049" spans="14:16" ht="15.75">
      <c r="N1049" s="18"/>
      <c r="O1049" s="19"/>
      <c r="P1049" s="20"/>
    </row>
    <row r="1050" spans="14:16" ht="15.75">
      <c r="N1050" s="18"/>
      <c r="O1050" s="19"/>
      <c r="P1050" s="20"/>
    </row>
    <row r="1051" spans="14:16" ht="15.75">
      <c r="N1051" s="18"/>
      <c r="O1051" s="19"/>
      <c r="P1051" s="20"/>
    </row>
    <row r="1052" spans="14:16" ht="15.75">
      <c r="N1052" s="18"/>
      <c r="O1052" s="19"/>
      <c r="P1052" s="20"/>
    </row>
    <row r="1053" spans="14:16" ht="15.75">
      <c r="N1053" s="18"/>
      <c r="O1053" s="19"/>
      <c r="P1053" s="20"/>
    </row>
    <row r="1054" spans="14:16" ht="15.75">
      <c r="N1054" s="18"/>
      <c r="O1054" s="19"/>
      <c r="P1054" s="20"/>
    </row>
    <row r="1055" spans="14:16" ht="15.75">
      <c r="N1055" s="18"/>
      <c r="O1055" s="19"/>
      <c r="P1055" s="20"/>
    </row>
    <row r="1056" spans="14:16" ht="15.75">
      <c r="N1056" s="18"/>
      <c r="O1056" s="19"/>
      <c r="P1056" s="20"/>
    </row>
    <row r="1057" spans="14:16" ht="15.75">
      <c r="N1057" s="18"/>
      <c r="O1057" s="19"/>
      <c r="P1057" s="20"/>
    </row>
    <row r="1058" spans="14:16" ht="15.75">
      <c r="N1058" s="18"/>
      <c r="O1058" s="19"/>
      <c r="P1058" s="20"/>
    </row>
    <row r="1059" spans="14:16" ht="15.75">
      <c r="N1059" s="18"/>
      <c r="O1059" s="19"/>
      <c r="P1059" s="20"/>
    </row>
    <row r="1060" spans="14:16" ht="15.75">
      <c r="N1060" s="18"/>
      <c r="O1060" s="19"/>
      <c r="P1060" s="20"/>
    </row>
    <row r="1061" spans="14:16" ht="15.75">
      <c r="N1061" s="18"/>
      <c r="O1061" s="19"/>
      <c r="P1061" s="20"/>
    </row>
    <row r="1062" spans="14:16" ht="15.75">
      <c r="N1062" s="18"/>
      <c r="O1062" s="19"/>
      <c r="P1062" s="20"/>
    </row>
    <row r="1063" spans="14:16" ht="15.75">
      <c r="N1063" s="18"/>
      <c r="O1063" s="19"/>
      <c r="P1063" s="20"/>
    </row>
    <row r="1064" spans="14:16" ht="15.75">
      <c r="N1064" s="18"/>
      <c r="O1064" s="19"/>
      <c r="P1064" s="20"/>
    </row>
    <row r="1065" spans="14:16" ht="15.75">
      <c r="N1065" s="18"/>
      <c r="O1065" s="19"/>
      <c r="P1065" s="20"/>
    </row>
    <row r="1066" spans="14:16" ht="15.75">
      <c r="N1066" s="18"/>
      <c r="O1066" s="19"/>
      <c r="P1066" s="20"/>
    </row>
    <row r="1067" spans="14:16" ht="15.75">
      <c r="N1067" s="18"/>
      <c r="O1067" s="19"/>
      <c r="P1067" s="20"/>
    </row>
    <row r="1068" spans="14:16" ht="15.75">
      <c r="N1068" s="18"/>
      <c r="O1068" s="19"/>
      <c r="P1068" s="20"/>
    </row>
    <row r="1069" spans="14:16" ht="15.75">
      <c r="N1069" s="18"/>
      <c r="O1069" s="19"/>
      <c r="P1069" s="20"/>
    </row>
    <row r="1070" spans="14:16" ht="15.75">
      <c r="N1070" s="18"/>
      <c r="O1070" s="19"/>
      <c r="P1070" s="20"/>
    </row>
    <row r="1071" spans="14:16" ht="15.75">
      <c r="N1071" s="18"/>
      <c r="O1071" s="19"/>
      <c r="P1071" s="20"/>
    </row>
    <row r="1072" spans="14:16" ht="15.75">
      <c r="N1072" s="18"/>
      <c r="O1072" s="19"/>
      <c r="P1072" s="20"/>
    </row>
    <row r="1073" spans="14:16" ht="15.75">
      <c r="N1073" s="18"/>
      <c r="O1073" s="19"/>
      <c r="P1073" s="20"/>
    </row>
    <row r="1074" spans="14:16" ht="15.75">
      <c r="N1074" s="18"/>
      <c r="O1074" s="19"/>
      <c r="P1074" s="20"/>
    </row>
    <row r="1075" spans="14:16" ht="15.75">
      <c r="N1075" s="18"/>
      <c r="O1075" s="19"/>
      <c r="P1075" s="20"/>
    </row>
    <row r="1076" spans="14:16" ht="15.75">
      <c r="N1076" s="18"/>
      <c r="O1076" s="19"/>
      <c r="P1076" s="20"/>
    </row>
    <row r="1077" spans="14:16" ht="15.75">
      <c r="N1077" s="18"/>
      <c r="O1077" s="19"/>
      <c r="P1077" s="20"/>
    </row>
    <row r="1078" spans="14:16" ht="15.75">
      <c r="N1078" s="18"/>
      <c r="O1078" s="19"/>
      <c r="P1078" s="20"/>
    </row>
    <row r="1079" spans="14:16" ht="15.75">
      <c r="N1079" s="18"/>
      <c r="O1079" s="19"/>
      <c r="P1079" s="20"/>
    </row>
    <row r="1080" spans="14:16" ht="15.75">
      <c r="N1080" s="18"/>
      <c r="O1080" s="19"/>
      <c r="P1080" s="20"/>
    </row>
    <row r="1081" spans="14:16" ht="15.75">
      <c r="N1081" s="18"/>
      <c r="O1081" s="19"/>
      <c r="P1081" s="20"/>
    </row>
    <row r="1082" spans="14:16" ht="15.75">
      <c r="N1082" s="18"/>
      <c r="O1082" s="19"/>
      <c r="P1082" s="20"/>
    </row>
    <row r="1083" spans="14:16" ht="15.75">
      <c r="N1083" s="18"/>
      <c r="O1083" s="19"/>
      <c r="P1083" s="20"/>
    </row>
    <row r="1084" spans="14:16" ht="15.75">
      <c r="N1084" s="18"/>
      <c r="O1084" s="19"/>
      <c r="P1084" s="20"/>
    </row>
    <row r="1085" spans="14:16" ht="15.75">
      <c r="N1085" s="18"/>
      <c r="O1085" s="19"/>
      <c r="P1085" s="20"/>
    </row>
    <row r="1086" spans="14:16" ht="15.75">
      <c r="N1086" s="18"/>
      <c r="O1086" s="19"/>
      <c r="P1086" s="20"/>
    </row>
    <row r="1087" spans="14:16" ht="15.75">
      <c r="N1087" s="18"/>
      <c r="O1087" s="19"/>
      <c r="P1087" s="20"/>
    </row>
    <row r="1088" spans="14:16" ht="15.75">
      <c r="N1088" s="18"/>
      <c r="O1088" s="19"/>
      <c r="P1088" s="20"/>
    </row>
    <row r="1089" spans="14:16" ht="15.75">
      <c r="N1089" s="18"/>
      <c r="O1089" s="19"/>
      <c r="P1089" s="20"/>
    </row>
    <row r="1090" spans="14:16" ht="15.75">
      <c r="N1090" s="18"/>
      <c r="O1090" s="19"/>
      <c r="P1090" s="20"/>
    </row>
    <row r="1091" spans="14:16" ht="15.75">
      <c r="N1091" s="18"/>
      <c r="O1091" s="19"/>
      <c r="P1091" s="20"/>
    </row>
    <row r="1092" spans="14:16" ht="15.75">
      <c r="N1092" s="18"/>
      <c r="O1092" s="19"/>
      <c r="P1092" s="20"/>
    </row>
    <row r="1093" spans="14:16" ht="15.75">
      <c r="N1093" s="18"/>
      <c r="O1093" s="19"/>
      <c r="P1093" s="20"/>
    </row>
    <row r="1094" spans="14:16" ht="15.75">
      <c r="N1094" s="18"/>
      <c r="O1094" s="19"/>
      <c r="P1094" s="20"/>
    </row>
    <row r="1095" spans="14:16" ht="15.75">
      <c r="N1095" s="18"/>
      <c r="O1095" s="19"/>
      <c r="P1095" s="20"/>
    </row>
    <row r="1096" spans="14:16" ht="15.75">
      <c r="N1096" s="18"/>
      <c r="O1096" s="19"/>
      <c r="P1096" s="20"/>
    </row>
    <row r="1097" spans="14:16" ht="15.75">
      <c r="N1097" s="18"/>
      <c r="O1097" s="19"/>
      <c r="P1097" s="20"/>
    </row>
    <row r="1098" spans="14:16" ht="15.75">
      <c r="N1098" s="18"/>
      <c r="O1098" s="19"/>
      <c r="P1098" s="20"/>
    </row>
    <row r="1099" spans="14:16" ht="15.75">
      <c r="N1099" s="18"/>
      <c r="O1099" s="19"/>
      <c r="P1099" s="20"/>
    </row>
    <row r="1100" spans="14:16" ht="15.75">
      <c r="N1100" s="18"/>
      <c r="O1100" s="19"/>
      <c r="P1100" s="20"/>
    </row>
    <row r="1101" spans="14:16" ht="15.75">
      <c r="N1101" s="18"/>
      <c r="O1101" s="19"/>
      <c r="P1101" s="20"/>
    </row>
    <row r="1102" spans="14:16" ht="15.75">
      <c r="N1102" s="18"/>
      <c r="O1102" s="19"/>
      <c r="P1102" s="20"/>
    </row>
    <row r="1103" spans="14:16" ht="15.75">
      <c r="N1103" s="18"/>
      <c r="O1103" s="19"/>
      <c r="P1103" s="20"/>
    </row>
    <row r="1104" spans="14:16" ht="15.75">
      <c r="N1104" s="18"/>
      <c r="O1104" s="19"/>
      <c r="P1104" s="20"/>
    </row>
    <row r="1105" spans="14:16" ht="15.75">
      <c r="N1105" s="18"/>
      <c r="O1105" s="19"/>
      <c r="P1105" s="20"/>
    </row>
    <row r="1106" spans="14:16" ht="15.75">
      <c r="N1106" s="18"/>
      <c r="O1106" s="19"/>
      <c r="P1106" s="20"/>
    </row>
    <row r="1107" spans="14:16" ht="15.75">
      <c r="N1107" s="18"/>
      <c r="O1107" s="19"/>
      <c r="P1107" s="20"/>
    </row>
    <row r="1108" spans="14:16" ht="15.75">
      <c r="N1108" s="18"/>
      <c r="O1108" s="19"/>
      <c r="P1108" s="20"/>
    </row>
    <row r="1109" spans="14:16" ht="15.75">
      <c r="N1109" s="18"/>
      <c r="O1109" s="19"/>
      <c r="P1109" s="20"/>
    </row>
    <row r="1110" spans="14:16" ht="15.75">
      <c r="N1110" s="18"/>
      <c r="O1110" s="19"/>
      <c r="P1110" s="20"/>
    </row>
    <row r="1111" spans="14:16" ht="15.75">
      <c r="N1111" s="18"/>
      <c r="O1111" s="19"/>
      <c r="P1111" s="20"/>
    </row>
    <row r="1112" spans="14:16" ht="15.75">
      <c r="N1112" s="18"/>
      <c r="O1112" s="19"/>
      <c r="P1112" s="20"/>
    </row>
    <row r="1113" spans="14:16" ht="15.75">
      <c r="N1113" s="18"/>
      <c r="O1113" s="19"/>
      <c r="P1113" s="20"/>
    </row>
    <row r="1114" spans="14:16" ht="15.75">
      <c r="N1114" s="18"/>
      <c r="O1114" s="19"/>
      <c r="P1114" s="20"/>
    </row>
    <row r="1115" spans="14:16" ht="15.75">
      <c r="N1115" s="18"/>
      <c r="O1115" s="19"/>
      <c r="P1115" s="20"/>
    </row>
    <row r="1116" spans="14:16" ht="15.75">
      <c r="N1116" s="18"/>
      <c r="O1116" s="19"/>
      <c r="P1116" s="20"/>
    </row>
    <row r="1117" spans="14:16" ht="15.75">
      <c r="N1117" s="18"/>
      <c r="O1117" s="19"/>
      <c r="P1117" s="20"/>
    </row>
    <row r="1118" spans="14:16" ht="15.75">
      <c r="N1118" s="18"/>
      <c r="O1118" s="19"/>
      <c r="P1118" s="20"/>
    </row>
    <row r="1119" spans="14:16" ht="15.75">
      <c r="N1119" s="18"/>
      <c r="O1119" s="19"/>
      <c r="P1119" s="20"/>
    </row>
    <row r="1120" spans="14:16" ht="15.75">
      <c r="N1120" s="18"/>
      <c r="O1120" s="19"/>
      <c r="P1120" s="20"/>
    </row>
    <row r="1121" spans="14:16" ht="15.75">
      <c r="N1121" s="18"/>
      <c r="O1121" s="19"/>
      <c r="P1121" s="20"/>
    </row>
    <row r="1122" spans="14:16" ht="15.75">
      <c r="N1122" s="18"/>
      <c r="O1122" s="19"/>
      <c r="P1122" s="20"/>
    </row>
    <row r="1123" spans="14:16" ht="15.75">
      <c r="N1123" s="18"/>
      <c r="O1123" s="19"/>
      <c r="P1123" s="20"/>
    </row>
    <row r="1124" spans="14:16" ht="15.75">
      <c r="N1124" s="18"/>
      <c r="O1124" s="19"/>
      <c r="P1124" s="20"/>
    </row>
    <row r="1125" spans="14:16" ht="15.75">
      <c r="N1125" s="18"/>
      <c r="O1125" s="19"/>
      <c r="P1125" s="20"/>
    </row>
    <row r="1126" spans="14:16" ht="15.75">
      <c r="N1126" s="18"/>
      <c r="O1126" s="19"/>
      <c r="P1126" s="20"/>
    </row>
    <row r="1127" spans="14:16" ht="15.75">
      <c r="N1127" s="18"/>
      <c r="O1127" s="19"/>
      <c r="P1127" s="20"/>
    </row>
    <row r="1128" spans="14:16" ht="15.75">
      <c r="N1128" s="18"/>
      <c r="O1128" s="19"/>
      <c r="P1128" s="20"/>
    </row>
    <row r="1129" spans="14:16" ht="15.75">
      <c r="N1129" s="18"/>
      <c r="O1129" s="19"/>
      <c r="P1129" s="20"/>
    </row>
    <row r="1130" spans="14:16" ht="15.75">
      <c r="N1130" s="18"/>
      <c r="O1130" s="19"/>
      <c r="P1130" s="20"/>
    </row>
    <row r="1131" spans="14:16" ht="15.75">
      <c r="N1131" s="18"/>
      <c r="O1131" s="19"/>
      <c r="P1131" s="20"/>
    </row>
    <row r="1132" spans="14:16" ht="15.75">
      <c r="N1132" s="18"/>
      <c r="O1132" s="19"/>
      <c r="P1132" s="20"/>
    </row>
    <row r="1133" spans="14:16" ht="15.75">
      <c r="N1133" s="18"/>
      <c r="O1133" s="19"/>
      <c r="P1133" s="20"/>
    </row>
    <row r="1134" spans="14:16" ht="15.75">
      <c r="N1134" s="18"/>
      <c r="O1134" s="19"/>
      <c r="P1134" s="20"/>
    </row>
    <row r="1135" spans="14:16" ht="15.75">
      <c r="N1135" s="18"/>
      <c r="O1135" s="19"/>
      <c r="P1135" s="20"/>
    </row>
    <row r="1136" spans="14:16" ht="15.75">
      <c r="N1136" s="18"/>
      <c r="O1136" s="19"/>
      <c r="P1136" s="20"/>
    </row>
    <row r="1137" spans="14:16" ht="15.75">
      <c r="N1137" s="18"/>
      <c r="O1137" s="19"/>
      <c r="P1137" s="20"/>
    </row>
    <row r="1138" spans="14:16" ht="15.75">
      <c r="N1138" s="18"/>
      <c r="O1138" s="19"/>
      <c r="P1138" s="20"/>
    </row>
    <row r="1139" spans="14:16" ht="15.75">
      <c r="N1139" s="18"/>
      <c r="O1139" s="19"/>
      <c r="P1139" s="20"/>
    </row>
    <row r="1140" spans="14:16" ht="15.75">
      <c r="N1140" s="18"/>
      <c r="O1140" s="19"/>
      <c r="P1140" s="20"/>
    </row>
    <row r="1141" spans="14:16" ht="15.75">
      <c r="N1141" s="18"/>
      <c r="O1141" s="19"/>
      <c r="P1141" s="20"/>
    </row>
    <row r="1142" spans="14:16" ht="15.75">
      <c r="N1142" s="18"/>
      <c r="O1142" s="19"/>
      <c r="P1142" s="20"/>
    </row>
    <row r="1143" spans="14:16" ht="15.75">
      <c r="N1143" s="18"/>
      <c r="O1143" s="19"/>
      <c r="P1143" s="20"/>
    </row>
    <row r="1144" spans="14:16" ht="15.75">
      <c r="N1144" s="18"/>
      <c r="O1144" s="19"/>
      <c r="P1144" s="20"/>
    </row>
    <row r="1145" spans="14:16" ht="15.75">
      <c r="N1145" s="18"/>
      <c r="O1145" s="19"/>
      <c r="P1145" s="20"/>
    </row>
    <row r="1146" spans="14:16" ht="15.75">
      <c r="N1146" s="18"/>
      <c r="O1146" s="19"/>
      <c r="P1146" s="20"/>
    </row>
    <row r="1147" spans="14:16" ht="15.75">
      <c r="N1147" s="18"/>
      <c r="O1147" s="19"/>
      <c r="P1147" s="20"/>
    </row>
    <row r="1148" spans="14:16" ht="15.75">
      <c r="N1148" s="18"/>
      <c r="O1148" s="19"/>
      <c r="P1148" s="20"/>
    </row>
    <row r="1149" spans="14:16" ht="15.75">
      <c r="N1149" s="18"/>
      <c r="O1149" s="19"/>
      <c r="P1149" s="20"/>
    </row>
    <row r="1150" spans="14:16" ht="15.75">
      <c r="N1150" s="18"/>
      <c r="O1150" s="19"/>
      <c r="P1150" s="20"/>
    </row>
    <row r="1151" spans="14:16" ht="15.75">
      <c r="N1151" s="18"/>
      <c r="O1151" s="19"/>
      <c r="P1151" s="20"/>
    </row>
    <row r="1152" spans="14:16" ht="15.75">
      <c r="N1152" s="18"/>
      <c r="O1152" s="19"/>
      <c r="P1152" s="20"/>
    </row>
    <row r="1153" spans="14:16" ht="15.75">
      <c r="N1153" s="18"/>
      <c r="O1153" s="19"/>
      <c r="P1153" s="20"/>
    </row>
    <row r="1154" spans="14:16" ht="15.75">
      <c r="N1154" s="18"/>
      <c r="O1154" s="19"/>
      <c r="P1154" s="20"/>
    </row>
    <row r="1155" spans="14:16" ht="15.75">
      <c r="N1155" s="18"/>
      <c r="O1155" s="19"/>
      <c r="P1155" s="20"/>
    </row>
    <row r="1156" spans="14:16" ht="15.75">
      <c r="N1156" s="18"/>
      <c r="O1156" s="19"/>
      <c r="P1156" s="20"/>
    </row>
    <row r="1157" spans="14:16" ht="15.75">
      <c r="N1157" s="18"/>
      <c r="O1157" s="19"/>
      <c r="P1157" s="20"/>
    </row>
    <row r="1158" spans="14:16" ht="15.75">
      <c r="N1158" s="18"/>
      <c r="O1158" s="19"/>
      <c r="P1158" s="20"/>
    </row>
    <row r="1159" spans="14:16" ht="15.75">
      <c r="N1159" s="18"/>
      <c r="O1159" s="19"/>
      <c r="P1159" s="20"/>
    </row>
    <row r="1160" spans="14:16" ht="15.75">
      <c r="N1160" s="18"/>
      <c r="O1160" s="19"/>
      <c r="P1160" s="20"/>
    </row>
    <row r="1161" spans="14:16" ht="15.75">
      <c r="N1161" s="18"/>
      <c r="O1161" s="19"/>
      <c r="P1161" s="20"/>
    </row>
    <row r="1162" spans="14:16" ht="15.75">
      <c r="N1162" s="18"/>
      <c r="O1162" s="19"/>
      <c r="P1162" s="20"/>
    </row>
    <row r="1163" spans="14:16" ht="15.75">
      <c r="N1163" s="18"/>
      <c r="O1163" s="19"/>
      <c r="P1163" s="20"/>
    </row>
    <row r="1164" spans="14:16" ht="15.75">
      <c r="N1164" s="18"/>
      <c r="O1164" s="19"/>
      <c r="P1164" s="20"/>
    </row>
    <row r="1165" spans="14:16" ht="15.75">
      <c r="N1165" s="18"/>
      <c r="O1165" s="19"/>
      <c r="P1165" s="20"/>
    </row>
    <row r="1166" spans="14:16" ht="15.75">
      <c r="N1166" s="18"/>
      <c r="O1166" s="19"/>
      <c r="P1166" s="20"/>
    </row>
    <row r="1167" spans="14:16" ht="15.75">
      <c r="N1167" s="18"/>
      <c r="O1167" s="19"/>
      <c r="P1167" s="20"/>
    </row>
    <row r="1168" spans="14:16" ht="15.75">
      <c r="N1168" s="18"/>
      <c r="O1168" s="19"/>
      <c r="P1168" s="20"/>
    </row>
    <row r="1169" spans="14:16" ht="15.75">
      <c r="N1169" s="18"/>
      <c r="O1169" s="19"/>
      <c r="P1169" s="20"/>
    </row>
    <row r="1170" spans="14:16" ht="15.75">
      <c r="N1170" s="18"/>
      <c r="O1170" s="19"/>
      <c r="P1170" s="20"/>
    </row>
    <row r="1171" spans="14:16" ht="15.75">
      <c r="N1171" s="18"/>
      <c r="O1171" s="19"/>
      <c r="P1171" s="20"/>
    </row>
    <row r="1172" spans="14:16" ht="15.75">
      <c r="N1172" s="18"/>
      <c r="O1172" s="19"/>
      <c r="P1172" s="20"/>
    </row>
    <row r="1173" spans="14:16" ht="15.75">
      <c r="N1173" s="18"/>
      <c r="O1173" s="19"/>
      <c r="P1173" s="20"/>
    </row>
    <row r="1174" spans="14:16" ht="15.75">
      <c r="N1174" s="18"/>
      <c r="O1174" s="19"/>
      <c r="P1174" s="20"/>
    </row>
    <row r="1175" spans="14:16" ht="15.75">
      <c r="N1175" s="18"/>
      <c r="O1175" s="19"/>
      <c r="P1175" s="20"/>
    </row>
    <row r="1176" spans="14:16" ht="15.75">
      <c r="N1176" s="18"/>
      <c r="O1176" s="19"/>
      <c r="P1176" s="20"/>
    </row>
    <row r="1177" spans="14:16" ht="15.75">
      <c r="N1177" s="18"/>
      <c r="O1177" s="19"/>
      <c r="P1177" s="20"/>
    </row>
    <row r="1178" spans="14:16" ht="15.75">
      <c r="N1178" s="18"/>
      <c r="O1178" s="19"/>
      <c r="P1178" s="20"/>
    </row>
    <row r="1179" spans="14:16" ht="15.75">
      <c r="N1179" s="18"/>
      <c r="O1179" s="19"/>
      <c r="P1179" s="20"/>
    </row>
    <row r="1180" spans="14:16" ht="15.75">
      <c r="N1180" s="18"/>
      <c r="O1180" s="19"/>
      <c r="P1180" s="20"/>
    </row>
    <row r="1181" spans="14:16" ht="15.75">
      <c r="N1181" s="18"/>
      <c r="O1181" s="19"/>
      <c r="P1181" s="20"/>
    </row>
    <row r="1182" spans="14:16" ht="15.75">
      <c r="N1182" s="18"/>
      <c r="O1182" s="19"/>
      <c r="P1182" s="20"/>
    </row>
    <row r="1183" spans="14:16" ht="15.75">
      <c r="N1183" s="18"/>
      <c r="O1183" s="19"/>
      <c r="P1183" s="20"/>
    </row>
    <row r="1184" spans="14:16" ht="15.75">
      <c r="N1184" s="18"/>
      <c r="O1184" s="19"/>
      <c r="P1184" s="20"/>
    </row>
    <row r="1185" spans="14:16" ht="15.75">
      <c r="N1185" s="18"/>
      <c r="O1185" s="19"/>
      <c r="P1185" s="20"/>
    </row>
    <row r="1186" spans="14:16" ht="15.75">
      <c r="N1186" s="18"/>
      <c r="O1186" s="19"/>
      <c r="P1186" s="20"/>
    </row>
    <row r="1187" spans="14:16" ht="15.75">
      <c r="N1187" s="18"/>
      <c r="O1187" s="19"/>
      <c r="P1187" s="20"/>
    </row>
    <row r="1188" spans="14:16" ht="15.75">
      <c r="N1188" s="18"/>
      <c r="O1188" s="19"/>
      <c r="P1188" s="20"/>
    </row>
    <row r="1189" spans="14:16" ht="15.75">
      <c r="N1189" s="18"/>
      <c r="O1189" s="19"/>
      <c r="P1189" s="20"/>
    </row>
    <row r="1190" spans="14:16" ht="15.75">
      <c r="N1190" s="18"/>
      <c r="O1190" s="19"/>
      <c r="P1190" s="20"/>
    </row>
    <row r="1191" spans="14:16" ht="15.75">
      <c r="N1191" s="18"/>
      <c r="O1191" s="19"/>
      <c r="P1191" s="20"/>
    </row>
    <row r="1192" spans="14:16" ht="15.75">
      <c r="N1192" s="18"/>
      <c r="O1192" s="19"/>
      <c r="P1192" s="20"/>
    </row>
    <row r="1193" spans="14:16" ht="15.75">
      <c r="N1193" s="18"/>
      <c r="O1193" s="19"/>
      <c r="P1193" s="20"/>
    </row>
    <row r="1194" spans="14:16" ht="15.75">
      <c r="N1194" s="18"/>
      <c r="O1194" s="19"/>
      <c r="P1194" s="20"/>
    </row>
    <row r="1195" spans="14:16" ht="15.75">
      <c r="N1195" s="18"/>
      <c r="O1195" s="19"/>
      <c r="P1195" s="20"/>
    </row>
    <row r="1196" spans="14:16" ht="15.75">
      <c r="N1196" s="18"/>
      <c r="O1196" s="19"/>
      <c r="P1196" s="20"/>
    </row>
    <row r="1197" spans="14:16" ht="15.75">
      <c r="N1197" s="18"/>
      <c r="O1197" s="19"/>
      <c r="P1197" s="20"/>
    </row>
    <row r="1198" spans="14:16" ht="15.75">
      <c r="N1198" s="18"/>
      <c r="O1198" s="19"/>
      <c r="P1198" s="20"/>
    </row>
    <row r="1199" spans="14:16" ht="15.75">
      <c r="N1199" s="18"/>
      <c r="O1199" s="19"/>
      <c r="P1199" s="20"/>
    </row>
    <row r="1200" spans="14:16" ht="15.75">
      <c r="N1200" s="18"/>
      <c r="O1200" s="19"/>
      <c r="P1200" s="20"/>
    </row>
    <row r="1201" spans="14:16" ht="15.75">
      <c r="N1201" s="18"/>
      <c r="O1201" s="19"/>
      <c r="P1201" s="20"/>
    </row>
    <row r="1202" spans="14:16" ht="15.75">
      <c r="N1202" s="18"/>
      <c r="O1202" s="19"/>
      <c r="P1202" s="20"/>
    </row>
    <row r="1203" spans="14:16" ht="15.75">
      <c r="N1203" s="18"/>
      <c r="O1203" s="19"/>
      <c r="P1203" s="20"/>
    </row>
    <row r="1204" spans="14:16" ht="15.75">
      <c r="N1204" s="18"/>
      <c r="O1204" s="19"/>
      <c r="P1204" s="20"/>
    </row>
    <row r="1205" spans="14:16" ht="15.75">
      <c r="N1205" s="18"/>
      <c r="O1205" s="19"/>
      <c r="P1205" s="20"/>
    </row>
    <row r="1206" spans="14:16" ht="15.75">
      <c r="N1206" s="18"/>
      <c r="O1206" s="19"/>
      <c r="P1206" s="20"/>
    </row>
    <row r="1207" spans="14:16" ht="15.75">
      <c r="N1207" s="18"/>
      <c r="O1207" s="19"/>
      <c r="P1207" s="20"/>
    </row>
    <row r="1208" spans="14:16" ht="15.75">
      <c r="N1208" s="18"/>
      <c r="O1208" s="19"/>
      <c r="P1208" s="20"/>
    </row>
    <row r="1209" spans="14:16" ht="15.75">
      <c r="N1209" s="18"/>
      <c r="O1209" s="19"/>
      <c r="P1209" s="20"/>
    </row>
    <row r="1210" spans="14:16" ht="15.75">
      <c r="N1210" s="18"/>
      <c r="O1210" s="19"/>
      <c r="P1210" s="20"/>
    </row>
    <row r="1211" spans="14:16" ht="15.75">
      <c r="N1211" s="18"/>
      <c r="O1211" s="19"/>
      <c r="P1211" s="20"/>
    </row>
    <row r="1212" spans="14:16" ht="15.75">
      <c r="N1212" s="18"/>
      <c r="O1212" s="19"/>
      <c r="P1212" s="20"/>
    </row>
    <row r="1213" spans="14:16" ht="15.75">
      <c r="N1213" s="18"/>
      <c r="O1213" s="19"/>
      <c r="P1213" s="20"/>
    </row>
    <row r="1214" spans="14:16" ht="15.75">
      <c r="N1214" s="18"/>
      <c r="O1214" s="19"/>
      <c r="P1214" s="20"/>
    </row>
    <row r="1215" spans="14:16" ht="15.75">
      <c r="N1215" s="18"/>
      <c r="O1215" s="19"/>
      <c r="P1215" s="20"/>
    </row>
    <row r="1216" spans="14:16" ht="15.75">
      <c r="N1216" s="18"/>
      <c r="O1216" s="19"/>
      <c r="P1216" s="20"/>
    </row>
    <row r="1217" spans="14:16" ht="15.75">
      <c r="N1217" s="18"/>
      <c r="O1217" s="19"/>
      <c r="P1217" s="20"/>
    </row>
    <row r="1218" spans="14:16" ht="15.75">
      <c r="N1218" s="18"/>
      <c r="O1218" s="19"/>
      <c r="P1218" s="20"/>
    </row>
    <row r="1219" spans="14:16" ht="15.75">
      <c r="N1219" s="18"/>
      <c r="O1219" s="19"/>
      <c r="P1219" s="20"/>
    </row>
    <row r="1220" spans="14:16" ht="15.75">
      <c r="N1220" s="18"/>
      <c r="O1220" s="19"/>
      <c r="P1220" s="20"/>
    </row>
    <row r="1221" spans="14:16" ht="15.75">
      <c r="N1221" s="18"/>
      <c r="O1221" s="19"/>
      <c r="P1221" s="20"/>
    </row>
    <row r="1222" spans="14:16" ht="15.75">
      <c r="N1222" s="18"/>
      <c r="O1222" s="19"/>
      <c r="P1222" s="20"/>
    </row>
    <row r="1223" spans="14:16" ht="15.75">
      <c r="N1223" s="18"/>
      <c r="O1223" s="19"/>
      <c r="P1223" s="20"/>
    </row>
    <row r="1224" spans="14:16" ht="15.75">
      <c r="N1224" s="18"/>
      <c r="O1224" s="19"/>
      <c r="P1224" s="20"/>
    </row>
    <row r="1225" spans="14:16" ht="15.75">
      <c r="N1225" s="18"/>
      <c r="O1225" s="19"/>
      <c r="P1225" s="20"/>
    </row>
    <row r="1226" spans="14:16" ht="15.75">
      <c r="N1226" s="18"/>
      <c r="O1226" s="19"/>
      <c r="P1226" s="20"/>
    </row>
    <row r="1227" spans="14:16" ht="15.75">
      <c r="N1227" s="18"/>
      <c r="O1227" s="19"/>
      <c r="P1227" s="20"/>
    </row>
    <row r="1228" spans="14:16" ht="15.75">
      <c r="N1228" s="18"/>
      <c r="O1228" s="19"/>
      <c r="P1228" s="20"/>
    </row>
    <row r="1229" spans="14:16" ht="15.75">
      <c r="N1229" s="18"/>
      <c r="O1229" s="19"/>
      <c r="P1229" s="20"/>
    </row>
    <row r="1230" spans="14:16" ht="15.75">
      <c r="N1230" s="18"/>
      <c r="O1230" s="19"/>
      <c r="P1230" s="20"/>
    </row>
    <row r="1231" spans="14:16" ht="15.75">
      <c r="N1231" s="18"/>
      <c r="O1231" s="19"/>
      <c r="P1231" s="20"/>
    </row>
    <row r="1232" spans="14:16" ht="15.75">
      <c r="N1232" s="18"/>
      <c r="O1232" s="19"/>
      <c r="P1232" s="20"/>
    </row>
    <row r="1233" spans="14:16" ht="15.75">
      <c r="N1233" s="18"/>
      <c r="O1233" s="19"/>
      <c r="P1233" s="20"/>
    </row>
    <row r="1234" spans="14:16" ht="15.75">
      <c r="N1234" s="18"/>
      <c r="O1234" s="19"/>
      <c r="P1234" s="20"/>
    </row>
    <row r="1235" spans="14:16" ht="15.75">
      <c r="N1235" s="18"/>
      <c r="O1235" s="19"/>
      <c r="P1235" s="20"/>
    </row>
    <row r="1236" spans="14:16" ht="15.75">
      <c r="N1236" s="18"/>
      <c r="O1236" s="19"/>
      <c r="P1236" s="20"/>
    </row>
    <row r="1237" spans="14:16" ht="15.75">
      <c r="N1237" s="18"/>
      <c r="O1237" s="19"/>
      <c r="P1237" s="20"/>
    </row>
    <row r="1238" spans="14:16" ht="15.75">
      <c r="N1238" s="18"/>
      <c r="O1238" s="19"/>
      <c r="P1238" s="20"/>
    </row>
    <row r="1239" spans="14:16" ht="15.75">
      <c r="N1239" s="18"/>
      <c r="O1239" s="19"/>
      <c r="P1239" s="20"/>
    </row>
    <row r="1240" spans="14:16" ht="15.75">
      <c r="N1240" s="18"/>
      <c r="O1240" s="19"/>
      <c r="P1240" s="20"/>
    </row>
    <row r="1241" spans="14:16" ht="15.75">
      <c r="N1241" s="18"/>
      <c r="O1241" s="19"/>
      <c r="P1241" s="20"/>
    </row>
    <row r="1242" spans="14:16" ht="15.75">
      <c r="N1242" s="18"/>
      <c r="O1242" s="19"/>
      <c r="P1242" s="20"/>
    </row>
    <row r="1243" spans="14:16" ht="15.75">
      <c r="N1243" s="18"/>
      <c r="O1243" s="19"/>
      <c r="P1243" s="20"/>
    </row>
    <row r="1244" spans="14:16" ht="15.75">
      <c r="N1244" s="18"/>
      <c r="O1244" s="19"/>
      <c r="P1244" s="20"/>
    </row>
    <row r="1245" spans="14:16" ht="15.75">
      <c r="N1245" s="18"/>
      <c r="O1245" s="19"/>
      <c r="P1245" s="20"/>
    </row>
    <row r="1246" spans="14:16" ht="15.75">
      <c r="N1246" s="18"/>
      <c r="O1246" s="19"/>
      <c r="P1246" s="20"/>
    </row>
    <row r="1247" spans="14:16" ht="15.75">
      <c r="N1247" s="18"/>
      <c r="O1247" s="19"/>
      <c r="P1247" s="20"/>
    </row>
    <row r="1248" spans="14:16" ht="15.75">
      <c r="N1248" s="18"/>
      <c r="O1248" s="19"/>
      <c r="P1248" s="20"/>
    </row>
    <row r="1249" spans="14:16" ht="15.75">
      <c r="N1249" s="18"/>
      <c r="O1249" s="19"/>
      <c r="P1249" s="20"/>
    </row>
    <row r="1250" spans="14:16" ht="15.75">
      <c r="N1250" s="18"/>
      <c r="O1250" s="19"/>
      <c r="P1250" s="20"/>
    </row>
    <row r="1251" spans="14:16" ht="15.75">
      <c r="N1251" s="18"/>
      <c r="O1251" s="19"/>
      <c r="P1251" s="20"/>
    </row>
    <row r="1252" spans="14:16" ht="15.75">
      <c r="N1252" s="18"/>
      <c r="O1252" s="19"/>
      <c r="P1252" s="20"/>
    </row>
    <row r="1253" spans="14:16" ht="15.75">
      <c r="N1253" s="18"/>
      <c r="O1253" s="19"/>
      <c r="P1253" s="20"/>
    </row>
    <row r="1254" spans="14:16" ht="15.75">
      <c r="N1254" s="18"/>
      <c r="O1254" s="19"/>
      <c r="P1254" s="20"/>
    </row>
    <row r="1255" spans="14:16" ht="15.75">
      <c r="N1255" s="18"/>
      <c r="O1255" s="19"/>
      <c r="P1255" s="20"/>
    </row>
    <row r="1256" spans="14:16" ht="15.75">
      <c r="N1256" s="18"/>
      <c r="O1256" s="19"/>
      <c r="P1256" s="20"/>
    </row>
    <row r="1257" spans="14:16" ht="15.75">
      <c r="N1257" s="18"/>
      <c r="O1257" s="19"/>
      <c r="P1257" s="20"/>
    </row>
    <row r="1258" spans="14:16" ht="15.75">
      <c r="N1258" s="18"/>
      <c r="O1258" s="19"/>
      <c r="P1258" s="20"/>
    </row>
    <row r="1259" spans="14:16" ht="15.75">
      <c r="N1259" s="18"/>
      <c r="O1259" s="19"/>
      <c r="P1259" s="20"/>
    </row>
    <row r="1260" spans="14:16" ht="15.75">
      <c r="N1260" s="18"/>
      <c r="O1260" s="19"/>
      <c r="P1260" s="20"/>
    </row>
    <row r="1261" spans="14:16" ht="15.75">
      <c r="N1261" s="18"/>
      <c r="O1261" s="19"/>
      <c r="P1261" s="20"/>
    </row>
    <row r="1262" spans="14:16" ht="15.75">
      <c r="N1262" s="18"/>
      <c r="O1262" s="19"/>
      <c r="P1262" s="20"/>
    </row>
    <row r="1263" spans="14:16" ht="15.75">
      <c r="N1263" s="18"/>
      <c r="O1263" s="19"/>
      <c r="P1263" s="20"/>
    </row>
    <row r="1264" spans="14:16" ht="15.75">
      <c r="N1264" s="18"/>
      <c r="O1264" s="19"/>
      <c r="P1264" s="20"/>
    </row>
    <row r="1265" spans="14:16" ht="15.75">
      <c r="N1265" s="18"/>
      <c r="O1265" s="19"/>
      <c r="P1265" s="20"/>
    </row>
    <row r="1266" spans="14:16" ht="15.75">
      <c r="N1266" s="18"/>
      <c r="O1266" s="19"/>
      <c r="P1266" s="20"/>
    </row>
    <row r="1267" spans="14:16" ht="15.75">
      <c r="N1267" s="18"/>
      <c r="O1267" s="19"/>
      <c r="P1267" s="20"/>
    </row>
    <row r="1268" spans="14:16" ht="15.75">
      <c r="N1268" s="18"/>
      <c r="O1268" s="19"/>
      <c r="P1268" s="20"/>
    </row>
    <row r="1269" spans="14:16" ht="15.75">
      <c r="N1269" s="18"/>
      <c r="O1269" s="19"/>
      <c r="P1269" s="20"/>
    </row>
    <row r="1270" spans="14:16" ht="15.75">
      <c r="N1270" s="18"/>
      <c r="O1270" s="19"/>
      <c r="P1270" s="20"/>
    </row>
    <row r="1271" spans="14:16" ht="15.75">
      <c r="N1271" s="18"/>
      <c r="O1271" s="19"/>
      <c r="P1271" s="20"/>
    </row>
    <row r="1272" spans="14:16" ht="15.75">
      <c r="N1272" s="18"/>
      <c r="O1272" s="19"/>
      <c r="P1272" s="20"/>
    </row>
    <row r="1273" spans="14:16" ht="15.75">
      <c r="N1273" s="18"/>
      <c r="O1273" s="19"/>
      <c r="P1273" s="20"/>
    </row>
    <row r="1274" spans="14:16" ht="15.75">
      <c r="N1274" s="18"/>
      <c r="O1274" s="19"/>
      <c r="P1274" s="20"/>
    </row>
    <row r="1275" spans="14:16" ht="15.75">
      <c r="N1275" s="18"/>
      <c r="O1275" s="19"/>
      <c r="P1275" s="20"/>
    </row>
    <row r="1276" spans="14:16" ht="15.75">
      <c r="N1276" s="18"/>
      <c r="O1276" s="19"/>
      <c r="P1276" s="20"/>
    </row>
    <row r="1277" spans="14:16" ht="15.75">
      <c r="N1277" s="18"/>
      <c r="O1277" s="19"/>
      <c r="P1277" s="20"/>
    </row>
  </sheetData>
  <sheetProtection/>
  <mergeCells count="3">
    <mergeCell ref="C1:P1"/>
    <mergeCell ref="C94:L94"/>
    <mergeCell ref="M96:P96"/>
  </mergeCells>
  <printOptions/>
  <pageMargins left="0" right="0.31496062992125984" top="0" bottom="0.35433070866141736" header="0.31496062992125984" footer="0.31496062992125984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8" sqref="A8:E8"/>
    </sheetView>
  </sheetViews>
  <sheetFormatPr defaultColWidth="9.140625" defaultRowHeight="12.75"/>
  <cols>
    <col min="7" max="7" width="11.8515625" style="0" customWidth="1"/>
    <col min="8" max="8" width="15.421875" style="0" customWidth="1"/>
    <col min="12" max="12" width="13.57421875" style="0" customWidth="1"/>
  </cols>
  <sheetData>
    <row r="1" spans="1:16" ht="15.75" thickBot="1">
      <c r="A1" s="246" t="s">
        <v>102</v>
      </c>
      <c r="B1" s="247"/>
      <c r="C1" s="247"/>
      <c r="D1" s="247"/>
      <c r="E1" s="247"/>
      <c r="F1" s="247"/>
      <c r="G1" s="247"/>
      <c r="H1" s="248"/>
      <c r="I1" s="249" t="s">
        <v>103</v>
      </c>
      <c r="J1" s="250"/>
      <c r="K1" s="250"/>
      <c r="L1" s="251"/>
      <c r="M1" s="252"/>
      <c r="N1" s="253"/>
      <c r="O1" s="253"/>
      <c r="P1" s="253"/>
    </row>
    <row r="2" spans="1:16" ht="45.75" thickBot="1">
      <c r="A2" s="254" t="s">
        <v>104</v>
      </c>
      <c r="B2" s="255"/>
      <c r="C2" s="255"/>
      <c r="D2" s="255"/>
      <c r="E2" s="255"/>
      <c r="F2" s="256"/>
      <c r="G2" s="254" t="s">
        <v>105</v>
      </c>
      <c r="H2" s="256"/>
      <c r="I2" s="257" t="s">
        <v>106</v>
      </c>
      <c r="J2" s="258"/>
      <c r="K2" s="147" t="s">
        <v>107</v>
      </c>
      <c r="L2" s="148" t="s">
        <v>108</v>
      </c>
      <c r="M2" s="252"/>
      <c r="N2" s="253"/>
      <c r="O2" s="253"/>
      <c r="P2" s="253"/>
    </row>
    <row r="3" spans="1:16" ht="15.75" thickBot="1">
      <c r="A3" s="145"/>
      <c r="B3" s="145"/>
      <c r="C3" s="145"/>
      <c r="D3" s="145"/>
      <c r="E3" s="145"/>
      <c r="F3" s="145"/>
      <c r="G3" s="145"/>
      <c r="H3" s="145"/>
      <c r="I3" s="259" t="s">
        <v>109</v>
      </c>
      <c r="J3" s="260"/>
      <c r="K3" s="149" t="s">
        <v>109</v>
      </c>
      <c r="L3" s="150" t="s">
        <v>109</v>
      </c>
      <c r="M3" s="252"/>
      <c r="N3" s="253"/>
      <c r="O3" s="253"/>
      <c r="P3" s="253"/>
    </row>
    <row r="4" spans="1:16" ht="15">
      <c r="A4" s="261" t="s">
        <v>110</v>
      </c>
      <c r="B4" s="262"/>
      <c r="C4" s="262"/>
      <c r="D4" s="262"/>
      <c r="E4" s="262"/>
      <c r="F4" s="263"/>
      <c r="G4" s="151"/>
      <c r="H4" s="152">
        <v>1151500</v>
      </c>
      <c r="I4" s="153"/>
      <c r="J4" s="151"/>
      <c r="K4" s="154"/>
      <c r="L4" s="155">
        <v>1151500</v>
      </c>
      <c r="M4" s="252"/>
      <c r="N4" s="253"/>
      <c r="O4" s="253"/>
      <c r="P4" s="253"/>
    </row>
    <row r="5" spans="1:16" ht="15">
      <c r="A5" s="264" t="s">
        <v>111</v>
      </c>
      <c r="B5" s="265"/>
      <c r="C5" s="265"/>
      <c r="D5" s="265"/>
      <c r="E5" s="265"/>
      <c r="F5" s="266"/>
      <c r="G5" s="154"/>
      <c r="H5" s="154"/>
      <c r="I5" s="153"/>
      <c r="J5" s="154"/>
      <c r="K5" s="154"/>
      <c r="L5" s="154"/>
      <c r="M5" s="252"/>
      <c r="N5" s="253"/>
      <c r="O5" s="253"/>
      <c r="P5" s="253"/>
    </row>
    <row r="6" spans="1:16" ht="15">
      <c r="A6" s="264" t="s">
        <v>112</v>
      </c>
      <c r="B6" s="265"/>
      <c r="C6" s="265"/>
      <c r="D6" s="265"/>
      <c r="E6" s="265"/>
      <c r="F6" s="266"/>
      <c r="G6" s="154"/>
      <c r="H6" s="154"/>
      <c r="I6" s="153"/>
      <c r="J6" s="154"/>
      <c r="K6" s="154"/>
      <c r="L6" s="154"/>
      <c r="M6" s="252"/>
      <c r="N6" s="253"/>
      <c r="O6" s="253"/>
      <c r="P6" s="253"/>
    </row>
    <row r="7" spans="1:16" ht="15">
      <c r="A7" s="264" t="s">
        <v>113</v>
      </c>
      <c r="B7" s="265"/>
      <c r="C7" s="265"/>
      <c r="D7" s="265"/>
      <c r="E7" s="265"/>
      <c r="F7" s="266"/>
      <c r="G7" s="154"/>
      <c r="H7" s="154"/>
      <c r="I7" s="153"/>
      <c r="J7" s="154"/>
      <c r="K7" s="154"/>
      <c r="L7" s="154"/>
      <c r="M7" s="252"/>
      <c r="N7" s="253"/>
      <c r="O7" s="253"/>
      <c r="P7" s="253"/>
    </row>
    <row r="8" spans="1:16" ht="15">
      <c r="A8" s="264" t="s">
        <v>114</v>
      </c>
      <c r="B8" s="265"/>
      <c r="C8" s="265"/>
      <c r="D8" s="265"/>
      <c r="E8" s="265"/>
      <c r="F8" s="154"/>
      <c r="G8" s="154"/>
      <c r="H8" s="154"/>
      <c r="I8" s="153"/>
      <c r="J8" s="154"/>
      <c r="K8" s="154"/>
      <c r="L8" s="154"/>
      <c r="M8" s="252"/>
      <c r="N8" s="253"/>
      <c r="O8" s="253"/>
      <c r="P8" s="253"/>
    </row>
    <row r="9" spans="1:16" ht="15">
      <c r="A9" s="264" t="s">
        <v>115</v>
      </c>
      <c r="B9" s="265"/>
      <c r="C9" s="265"/>
      <c r="D9" s="265"/>
      <c r="E9" s="265"/>
      <c r="F9" s="154"/>
      <c r="G9" s="157">
        <v>1151500</v>
      </c>
      <c r="H9" s="154"/>
      <c r="I9" s="153"/>
      <c r="J9" s="154"/>
      <c r="K9" s="154"/>
      <c r="L9" s="154"/>
      <c r="M9" s="252"/>
      <c r="N9" s="253"/>
      <c r="O9" s="253"/>
      <c r="P9" s="253"/>
    </row>
    <row r="10" spans="1:16" ht="15">
      <c r="A10" s="267" t="s">
        <v>116</v>
      </c>
      <c r="B10" s="268"/>
      <c r="C10" s="268"/>
      <c r="D10" s="268"/>
      <c r="E10" s="268"/>
      <c r="F10" s="269"/>
      <c r="G10" s="155">
        <v>1151500</v>
      </c>
      <c r="H10" s="154"/>
      <c r="I10" s="153"/>
      <c r="J10" s="154"/>
      <c r="K10" s="154"/>
      <c r="L10" s="154"/>
      <c r="M10" s="252"/>
      <c r="N10" s="253"/>
      <c r="O10" s="253"/>
      <c r="P10" s="253"/>
    </row>
    <row r="11" spans="1:16" ht="15">
      <c r="A11" s="156"/>
      <c r="B11" s="153"/>
      <c r="C11" s="153"/>
      <c r="D11" s="153"/>
      <c r="E11" s="145"/>
      <c r="F11" s="158"/>
      <c r="G11" s="159"/>
      <c r="H11" s="159"/>
      <c r="I11" s="160"/>
      <c r="J11" s="158"/>
      <c r="K11" s="159"/>
      <c r="L11" s="159"/>
      <c r="M11" s="252"/>
      <c r="N11" s="253"/>
      <c r="O11" s="253"/>
      <c r="P11" s="253"/>
    </row>
    <row r="12" spans="1:16" ht="15">
      <c r="A12" s="264" t="s">
        <v>117</v>
      </c>
      <c r="B12" s="265"/>
      <c r="C12" s="265"/>
      <c r="D12" s="265"/>
      <c r="E12" s="265"/>
      <c r="F12" s="266"/>
      <c r="G12" s="154"/>
      <c r="H12" s="155">
        <v>573900</v>
      </c>
      <c r="I12" s="153"/>
      <c r="J12" s="154"/>
      <c r="K12" s="154"/>
      <c r="L12" s="155">
        <v>573900</v>
      </c>
      <c r="M12" s="252"/>
      <c r="N12" s="253"/>
      <c r="O12" s="253"/>
      <c r="P12" s="253"/>
    </row>
    <row r="13" spans="1:16" ht="15">
      <c r="A13" s="264" t="s">
        <v>118</v>
      </c>
      <c r="B13" s="265"/>
      <c r="C13" s="265"/>
      <c r="D13" s="153"/>
      <c r="E13" s="153"/>
      <c r="F13" s="154"/>
      <c r="G13" s="154"/>
      <c r="H13" s="154"/>
      <c r="I13" s="153"/>
      <c r="J13" s="154"/>
      <c r="K13" s="154"/>
      <c r="L13" s="159"/>
      <c r="M13" s="252"/>
      <c r="N13" s="253"/>
      <c r="O13" s="253"/>
      <c r="P13" s="253"/>
    </row>
    <row r="14" spans="1:16" ht="15">
      <c r="A14" s="264" t="s">
        <v>119</v>
      </c>
      <c r="B14" s="265"/>
      <c r="C14" s="265"/>
      <c r="D14" s="153"/>
      <c r="E14" s="153"/>
      <c r="F14" s="154"/>
      <c r="G14" s="157">
        <v>444900</v>
      </c>
      <c r="H14" s="154"/>
      <c r="I14" s="153"/>
      <c r="J14" s="154"/>
      <c r="K14" s="154"/>
      <c r="L14" s="159"/>
      <c r="M14" s="252"/>
      <c r="N14" s="253"/>
      <c r="O14" s="253"/>
      <c r="P14" s="253"/>
    </row>
    <row r="15" spans="1:16" ht="12.75">
      <c r="A15" s="264" t="s">
        <v>120</v>
      </c>
      <c r="B15" s="265"/>
      <c r="C15" s="265"/>
      <c r="D15" s="265"/>
      <c r="E15" s="270"/>
      <c r="F15" s="271"/>
      <c r="G15" s="157">
        <v>50000</v>
      </c>
      <c r="H15" s="272"/>
      <c r="I15" s="273"/>
      <c r="J15" s="271"/>
      <c r="K15" s="272"/>
      <c r="L15" s="274"/>
      <c r="M15" s="252"/>
      <c r="N15" s="253"/>
      <c r="O15" s="253"/>
      <c r="P15" s="253"/>
    </row>
    <row r="16" spans="1:16" ht="12.75">
      <c r="A16" s="264"/>
      <c r="B16" s="265"/>
      <c r="C16" s="265"/>
      <c r="D16" s="265"/>
      <c r="E16" s="270"/>
      <c r="F16" s="271"/>
      <c r="G16" s="161"/>
      <c r="H16" s="272"/>
      <c r="I16" s="273"/>
      <c r="J16" s="271"/>
      <c r="K16" s="272"/>
      <c r="L16" s="274"/>
      <c r="M16" s="252"/>
      <c r="N16" s="253"/>
      <c r="O16" s="253"/>
      <c r="P16" s="253"/>
    </row>
    <row r="17" spans="1:16" ht="12.75">
      <c r="A17" s="264"/>
      <c r="B17" s="265"/>
      <c r="C17" s="265"/>
      <c r="D17" s="265"/>
      <c r="E17" s="270"/>
      <c r="F17" s="271"/>
      <c r="G17" s="157">
        <v>10000</v>
      </c>
      <c r="H17" s="272"/>
      <c r="I17" s="273"/>
      <c r="J17" s="271"/>
      <c r="K17" s="272"/>
      <c r="L17" s="274"/>
      <c r="M17" s="252"/>
      <c r="N17" s="253"/>
      <c r="O17" s="253"/>
      <c r="P17" s="253"/>
    </row>
    <row r="18" spans="1:16" ht="12.75">
      <c r="A18" s="264" t="s">
        <v>121</v>
      </c>
      <c r="B18" s="265"/>
      <c r="C18" s="265"/>
      <c r="D18" s="265"/>
      <c r="E18" s="277"/>
      <c r="F18" s="278"/>
      <c r="G18" s="279">
        <v>69000</v>
      </c>
      <c r="H18" s="276"/>
      <c r="I18" s="280"/>
      <c r="J18" s="275"/>
      <c r="K18" s="276"/>
      <c r="L18" s="274"/>
      <c r="M18" s="252"/>
      <c r="N18" s="253"/>
      <c r="O18" s="253"/>
      <c r="P18" s="253"/>
    </row>
    <row r="19" spans="1:16" ht="12.75">
      <c r="A19" s="264"/>
      <c r="B19" s="265"/>
      <c r="C19" s="265"/>
      <c r="D19" s="265"/>
      <c r="E19" s="277"/>
      <c r="F19" s="278"/>
      <c r="G19" s="279"/>
      <c r="H19" s="276"/>
      <c r="I19" s="280"/>
      <c r="J19" s="275"/>
      <c r="K19" s="276"/>
      <c r="L19" s="274"/>
      <c r="M19" s="252"/>
      <c r="N19" s="253"/>
      <c r="O19" s="253"/>
      <c r="P19" s="253"/>
    </row>
    <row r="20" spans="1:16" ht="12.75">
      <c r="A20" s="264" t="s">
        <v>122</v>
      </c>
      <c r="B20" s="265"/>
      <c r="C20" s="265"/>
      <c r="D20" s="265"/>
      <c r="E20" s="277"/>
      <c r="F20" s="278"/>
      <c r="G20" s="279"/>
      <c r="H20" s="276"/>
      <c r="I20" s="280"/>
      <c r="J20" s="275"/>
      <c r="K20" s="276"/>
      <c r="L20" s="274"/>
      <c r="M20" s="252"/>
      <c r="N20" s="253"/>
      <c r="O20" s="253"/>
      <c r="P20" s="253"/>
    </row>
    <row r="21" spans="1:16" ht="12.75">
      <c r="A21" s="264"/>
      <c r="B21" s="265"/>
      <c r="C21" s="265"/>
      <c r="D21" s="265"/>
      <c r="E21" s="277"/>
      <c r="F21" s="278"/>
      <c r="G21" s="279"/>
      <c r="H21" s="276"/>
      <c r="I21" s="280"/>
      <c r="J21" s="275"/>
      <c r="K21" s="276"/>
      <c r="L21" s="274"/>
      <c r="M21" s="252"/>
      <c r="N21" s="253"/>
      <c r="O21" s="253"/>
      <c r="P21" s="253"/>
    </row>
    <row r="22" spans="1:16" ht="15">
      <c r="A22" s="264" t="s">
        <v>123</v>
      </c>
      <c r="B22" s="265"/>
      <c r="C22" s="265"/>
      <c r="D22" s="265"/>
      <c r="E22" s="265"/>
      <c r="F22" s="154"/>
      <c r="G22" s="161"/>
      <c r="H22" s="161"/>
      <c r="I22" s="153"/>
      <c r="J22" s="154"/>
      <c r="K22" s="154"/>
      <c r="L22" s="159"/>
      <c r="M22" s="252"/>
      <c r="N22" s="253"/>
      <c r="O22" s="253"/>
      <c r="P22" s="253"/>
    </row>
    <row r="23" spans="1:16" ht="15">
      <c r="A23" s="264" t="s">
        <v>124</v>
      </c>
      <c r="B23" s="265"/>
      <c r="C23" s="265"/>
      <c r="D23" s="265"/>
      <c r="E23" s="153"/>
      <c r="F23" s="154"/>
      <c r="G23" s="154"/>
      <c r="H23" s="154"/>
      <c r="I23" s="153"/>
      <c r="J23" s="154"/>
      <c r="K23" s="154"/>
      <c r="L23" s="159"/>
      <c r="M23" s="252"/>
      <c r="N23" s="253"/>
      <c r="O23" s="253"/>
      <c r="P23" s="253"/>
    </row>
    <row r="24" spans="1:16" ht="15">
      <c r="A24" s="267" t="s">
        <v>125</v>
      </c>
      <c r="B24" s="268"/>
      <c r="C24" s="268"/>
      <c r="D24" s="268"/>
      <c r="E24" s="268"/>
      <c r="F24" s="269"/>
      <c r="G24" s="155">
        <v>573900</v>
      </c>
      <c r="H24" s="154"/>
      <c r="I24" s="153"/>
      <c r="J24" s="154"/>
      <c r="K24" s="154"/>
      <c r="L24" s="159"/>
      <c r="M24" s="252"/>
      <c r="N24" s="253"/>
      <c r="O24" s="253"/>
      <c r="P24" s="253"/>
    </row>
    <row r="25" spans="1:16" ht="15.75" thickBot="1">
      <c r="A25" s="281" t="s">
        <v>126</v>
      </c>
      <c r="B25" s="282"/>
      <c r="C25" s="282"/>
      <c r="D25" s="282"/>
      <c r="E25" s="282"/>
      <c r="F25" s="283"/>
      <c r="G25" s="154"/>
      <c r="H25" s="154"/>
      <c r="I25" s="153"/>
      <c r="J25" s="154"/>
      <c r="K25" s="154"/>
      <c r="L25" s="154"/>
      <c r="M25" s="252"/>
      <c r="N25" s="253"/>
      <c r="O25" s="253"/>
      <c r="P25" s="253"/>
    </row>
    <row r="26" spans="1:16" ht="15.75" thickBot="1">
      <c r="A26" s="284" t="s">
        <v>127</v>
      </c>
      <c r="B26" s="285"/>
      <c r="C26" s="285"/>
      <c r="D26" s="285"/>
      <c r="E26" s="162"/>
      <c r="F26" s="163"/>
      <c r="G26" s="163"/>
      <c r="H26" s="164">
        <v>1725400</v>
      </c>
      <c r="I26" s="286"/>
      <c r="J26" s="287"/>
      <c r="K26" s="163"/>
      <c r="L26" s="164">
        <v>1725400</v>
      </c>
      <c r="M26" s="146"/>
      <c r="N26" s="253"/>
      <c r="O26" s="253"/>
      <c r="P26" s="146"/>
    </row>
    <row r="27" spans="1:16" ht="15.75" thickBot="1">
      <c r="A27" s="284" t="s">
        <v>128</v>
      </c>
      <c r="B27" s="285"/>
      <c r="C27" s="285"/>
      <c r="D27" s="285"/>
      <c r="E27" s="165"/>
      <c r="F27" s="166"/>
      <c r="G27" s="167"/>
      <c r="H27" s="168"/>
      <c r="I27" s="169"/>
      <c r="J27" s="167"/>
      <c r="K27" s="167"/>
      <c r="L27" s="168"/>
      <c r="M27" s="252"/>
      <c r="N27" s="253"/>
      <c r="O27" s="253"/>
      <c r="P27" s="253"/>
    </row>
    <row r="28" spans="1:16" ht="1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ht="15">
      <c r="A29" s="153"/>
    </row>
  </sheetData>
  <sheetProtection/>
  <mergeCells count="70">
    <mergeCell ref="A26:D26"/>
    <mergeCell ref="I26:J26"/>
    <mergeCell ref="N26:O26"/>
    <mergeCell ref="A27:D27"/>
    <mergeCell ref="M27:N27"/>
    <mergeCell ref="O27:P27"/>
    <mergeCell ref="A24:F24"/>
    <mergeCell ref="M24:N24"/>
    <mergeCell ref="O24:P24"/>
    <mergeCell ref="A25:F25"/>
    <mergeCell ref="M25:N25"/>
    <mergeCell ref="O25:P25"/>
    <mergeCell ref="A22:E22"/>
    <mergeCell ref="M22:N22"/>
    <mergeCell ref="O22:P22"/>
    <mergeCell ref="A23:D23"/>
    <mergeCell ref="M23:N23"/>
    <mergeCell ref="O23:P23"/>
    <mergeCell ref="A21:D21"/>
    <mergeCell ref="E18:E21"/>
    <mergeCell ref="F18:F21"/>
    <mergeCell ref="G18:G21"/>
    <mergeCell ref="H18:H21"/>
    <mergeCell ref="I18:I21"/>
    <mergeCell ref="K15:K17"/>
    <mergeCell ref="L15:L17"/>
    <mergeCell ref="M15:P17"/>
    <mergeCell ref="A18:D18"/>
    <mergeCell ref="A19:D19"/>
    <mergeCell ref="A20:D20"/>
    <mergeCell ref="J18:J21"/>
    <mergeCell ref="K18:K21"/>
    <mergeCell ref="L18:L21"/>
    <mergeCell ref="M18:P21"/>
    <mergeCell ref="A13:C13"/>
    <mergeCell ref="M13:P13"/>
    <mergeCell ref="A14:C14"/>
    <mergeCell ref="M14:P14"/>
    <mergeCell ref="A15:D17"/>
    <mergeCell ref="E15:E17"/>
    <mergeCell ref="F15:F17"/>
    <mergeCell ref="H15:H17"/>
    <mergeCell ref="I15:I17"/>
    <mergeCell ref="J15:J17"/>
    <mergeCell ref="A9:E9"/>
    <mergeCell ref="M9:P9"/>
    <mergeCell ref="A10:F10"/>
    <mergeCell ref="M10:P10"/>
    <mergeCell ref="M11:P11"/>
    <mergeCell ref="A12:F12"/>
    <mergeCell ref="M12:P12"/>
    <mergeCell ref="A6:F6"/>
    <mergeCell ref="M6:P6"/>
    <mergeCell ref="A7:F7"/>
    <mergeCell ref="M7:P7"/>
    <mergeCell ref="A8:E8"/>
    <mergeCell ref="M8:P8"/>
    <mergeCell ref="I3:J3"/>
    <mergeCell ref="M3:P3"/>
    <mergeCell ref="A4:F4"/>
    <mergeCell ref="M4:P4"/>
    <mergeCell ref="A5:F5"/>
    <mergeCell ref="M5:P5"/>
    <mergeCell ref="A1:H1"/>
    <mergeCell ref="I1:L1"/>
    <mergeCell ref="M1:P1"/>
    <mergeCell ref="A2:F2"/>
    <mergeCell ref="G2:H2"/>
    <mergeCell ref="I2:J2"/>
    <mergeCell ref="M2:P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9"/>
  <sheetViews>
    <sheetView zoomScalePageLayoutView="0" workbookViewId="0" topLeftCell="A61">
      <selection activeCell="H44" sqref="H44"/>
    </sheetView>
  </sheetViews>
  <sheetFormatPr defaultColWidth="9.140625" defaultRowHeight="12.75"/>
  <cols>
    <col min="12" max="14" width="12.28125" style="0" bestFit="1" customWidth="1"/>
  </cols>
  <sheetData>
    <row r="1" spans="1:14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64"/>
      <c r="N1" s="65"/>
    </row>
    <row r="2" spans="1:14" ht="13.5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4"/>
      <c r="N2" s="65"/>
    </row>
    <row r="3" spans="1:14" ht="13.5" thickBot="1">
      <c r="A3" s="66"/>
      <c r="B3" s="288" t="s">
        <v>67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90"/>
    </row>
    <row r="4" spans="1:14" ht="13.5" thickBot="1">
      <c r="A4" s="66"/>
      <c r="B4" s="291"/>
      <c r="C4" s="292"/>
      <c r="D4" s="292"/>
      <c r="E4" s="292"/>
      <c r="F4" s="292"/>
      <c r="G4" s="292"/>
      <c r="H4" s="292"/>
      <c r="I4" s="292"/>
      <c r="J4" s="292"/>
      <c r="K4" s="293"/>
      <c r="L4" s="67">
        <v>2018</v>
      </c>
      <c r="M4" s="67">
        <v>2019</v>
      </c>
      <c r="N4" s="68">
        <v>2020</v>
      </c>
    </row>
    <row r="5" spans="1:14" ht="12.75">
      <c r="A5" s="69"/>
      <c r="B5" s="70"/>
      <c r="C5" s="71"/>
      <c r="D5" s="71"/>
      <c r="E5" s="71"/>
      <c r="F5" s="71"/>
      <c r="G5" s="71"/>
      <c r="H5" s="71"/>
      <c r="I5" s="71"/>
      <c r="J5" s="71"/>
      <c r="K5" s="72"/>
      <c r="L5" s="73"/>
      <c r="M5" s="74"/>
      <c r="N5" s="75"/>
    </row>
    <row r="6" spans="1:14" ht="12.75">
      <c r="A6" s="69"/>
      <c r="B6" s="294" t="s">
        <v>0</v>
      </c>
      <c r="C6" s="295"/>
      <c r="D6" s="295"/>
      <c r="E6" s="295"/>
      <c r="F6" s="295"/>
      <c r="G6" s="295"/>
      <c r="H6" s="295"/>
      <c r="I6" s="295"/>
      <c r="J6" s="295"/>
      <c r="K6" s="296"/>
      <c r="L6" s="76">
        <f>L8+L13+L23+L25+L27+L31+L33</f>
        <v>82756734.49000001</v>
      </c>
      <c r="M6" s="77">
        <f>M8+M13+M23+M25+M27+M31+M33</f>
        <v>82555576.03</v>
      </c>
      <c r="N6" s="77">
        <f>N8+N13+N23+N25+N27+N31+N33</f>
        <v>82506484.14</v>
      </c>
    </row>
    <row r="7" spans="1:14" ht="12.75">
      <c r="A7" s="69"/>
      <c r="B7" s="297"/>
      <c r="C7" s="298"/>
      <c r="D7" s="298"/>
      <c r="E7" s="298"/>
      <c r="F7" s="298"/>
      <c r="G7" s="298"/>
      <c r="H7" s="298"/>
      <c r="I7" s="298"/>
      <c r="J7" s="298"/>
      <c r="K7" s="299"/>
      <c r="L7" s="78"/>
      <c r="M7" s="74"/>
      <c r="N7" s="79"/>
    </row>
    <row r="8" spans="1:14" ht="12.75">
      <c r="A8" s="69"/>
      <c r="B8" s="300" t="s">
        <v>90</v>
      </c>
      <c r="C8" s="301"/>
      <c r="D8" s="301"/>
      <c r="E8" s="301"/>
      <c r="F8" s="301"/>
      <c r="G8" s="301"/>
      <c r="H8" s="301"/>
      <c r="I8" s="301"/>
      <c r="J8" s="301"/>
      <c r="K8" s="302"/>
      <c r="L8" s="76">
        <f>+L9+L10+L11</f>
        <v>9662424.65</v>
      </c>
      <c r="M8" s="77">
        <f>+M9+M10+M11</f>
        <v>9701864.85</v>
      </c>
      <c r="N8" s="77">
        <f>+N9+N10+N11</f>
        <v>9842641.2</v>
      </c>
    </row>
    <row r="9" spans="1:14" ht="12.75">
      <c r="A9" s="69"/>
      <c r="B9" s="80" t="s">
        <v>7</v>
      </c>
      <c r="C9" s="81"/>
      <c r="D9" s="81"/>
      <c r="E9" s="81"/>
      <c r="F9" s="81"/>
      <c r="G9" s="81"/>
      <c r="H9" s="81"/>
      <c r="I9" s="82"/>
      <c r="J9" s="82"/>
      <c r="K9" s="83"/>
      <c r="L9" s="84">
        <f>6800000+632424.65+250000+300000+80000+200000+1400000</f>
        <v>9662424.65</v>
      </c>
      <c r="M9" s="85">
        <f>6800000+671864.85+250000+300000+80000+200000+1400000</f>
        <v>9701864.85</v>
      </c>
      <c r="N9" s="85">
        <f>6800000+706320.6+356320.6+300000+80000+200000+1400000</f>
        <v>9842641.2</v>
      </c>
    </row>
    <row r="10" spans="1:14" ht="12.75">
      <c r="A10" s="69"/>
      <c r="B10" s="80" t="s">
        <v>8</v>
      </c>
      <c r="C10" s="81"/>
      <c r="D10" s="81"/>
      <c r="E10" s="81"/>
      <c r="F10" s="81"/>
      <c r="G10" s="81"/>
      <c r="H10" s="81"/>
      <c r="I10" s="82"/>
      <c r="J10" s="82"/>
      <c r="K10" s="83"/>
      <c r="L10" s="86"/>
      <c r="M10" s="87"/>
      <c r="N10" s="88"/>
    </row>
    <row r="11" spans="1:14" ht="12.75">
      <c r="A11" s="69"/>
      <c r="B11" s="80" t="s">
        <v>9</v>
      </c>
      <c r="C11" s="81"/>
      <c r="D11" s="81"/>
      <c r="E11" s="81"/>
      <c r="F11" s="81"/>
      <c r="G11" s="81"/>
      <c r="H11" s="81"/>
      <c r="I11" s="82"/>
      <c r="J11" s="82"/>
      <c r="K11" s="83"/>
      <c r="L11" s="86"/>
      <c r="M11" s="87"/>
      <c r="N11" s="88"/>
    </row>
    <row r="12" spans="1:14" ht="12.75">
      <c r="A12" s="69"/>
      <c r="B12" s="89"/>
      <c r="C12" s="82"/>
      <c r="D12" s="82"/>
      <c r="E12" s="82"/>
      <c r="F12" s="82"/>
      <c r="G12" s="82"/>
      <c r="H12" s="82"/>
      <c r="I12" s="82"/>
      <c r="J12" s="82"/>
      <c r="K12" s="83"/>
      <c r="L12" s="78"/>
      <c r="M12" s="74"/>
      <c r="N12" s="90"/>
    </row>
    <row r="13" spans="1:14" ht="12.75">
      <c r="A13" s="69"/>
      <c r="B13" s="300" t="s">
        <v>91</v>
      </c>
      <c r="C13" s="301"/>
      <c r="D13" s="301"/>
      <c r="E13" s="301"/>
      <c r="F13" s="301"/>
      <c r="G13" s="301"/>
      <c r="H13" s="301"/>
      <c r="I13" s="301"/>
      <c r="J13" s="301"/>
      <c r="K13" s="302"/>
      <c r="L13" s="76">
        <f>+L14+L15+L16+L17+L18+L19+L20</f>
        <v>51276995.84</v>
      </c>
      <c r="M13" s="77">
        <f>+M14+M15+M16+M17+M18+M19+M20</f>
        <v>51036397.18</v>
      </c>
      <c r="N13" s="77">
        <f>+N14+N15+N16+N17+N18+N19+N20</f>
        <v>50846528.94</v>
      </c>
    </row>
    <row r="14" spans="1:14" ht="12.75">
      <c r="A14" s="69"/>
      <c r="B14" s="80" t="s">
        <v>10</v>
      </c>
      <c r="C14" s="81"/>
      <c r="D14" s="81"/>
      <c r="E14" s="81"/>
      <c r="F14" s="81"/>
      <c r="G14" s="81"/>
      <c r="H14" s="81"/>
      <c r="I14" s="82"/>
      <c r="J14" s="82"/>
      <c r="K14" s="83"/>
      <c r="L14" s="86">
        <f>40845502+25000+25400+190000+344328.42+9310136+10000</f>
        <v>50750366.42</v>
      </c>
      <c r="M14" s="87">
        <f>40845502+25000+25400+190000+150423.1+9310136+10000</f>
        <v>50556461.1</v>
      </c>
      <c r="N14" s="87">
        <f>40845502+25000+25400+190000+9310136+10000</f>
        <v>50406038</v>
      </c>
    </row>
    <row r="15" spans="1:14" ht="12.75">
      <c r="A15" s="69"/>
      <c r="B15" s="80" t="s">
        <v>11</v>
      </c>
      <c r="C15" s="81"/>
      <c r="D15" s="81"/>
      <c r="E15" s="81"/>
      <c r="F15" s="81"/>
      <c r="G15" s="81"/>
      <c r="H15" s="81"/>
      <c r="I15" s="82"/>
      <c r="J15" s="82"/>
      <c r="K15" s="83"/>
      <c r="L15" s="86">
        <v>293821.84</v>
      </c>
      <c r="M15" s="87">
        <v>290128.5</v>
      </c>
      <c r="N15" s="88">
        <v>286490.94</v>
      </c>
    </row>
    <row r="16" spans="1:14" ht="12.75">
      <c r="A16" s="69"/>
      <c r="B16" s="80" t="s">
        <v>12</v>
      </c>
      <c r="C16" s="81"/>
      <c r="D16" s="81"/>
      <c r="E16" s="81"/>
      <c r="F16" s="81"/>
      <c r="G16" s="81"/>
      <c r="H16" s="81"/>
      <c r="I16" s="82"/>
      <c r="J16" s="82"/>
      <c r="K16" s="83"/>
      <c r="L16" s="86"/>
      <c r="M16" s="87"/>
      <c r="N16" s="88"/>
    </row>
    <row r="17" spans="1:14" ht="12.75">
      <c r="A17" s="69"/>
      <c r="B17" s="80" t="s">
        <v>13</v>
      </c>
      <c r="C17" s="81"/>
      <c r="D17" s="81"/>
      <c r="E17" s="81"/>
      <c r="F17" s="81"/>
      <c r="G17" s="81"/>
      <c r="H17" s="81"/>
      <c r="I17" s="82"/>
      <c r="J17" s="82"/>
      <c r="K17" s="83"/>
      <c r="L17" s="86">
        <v>128000</v>
      </c>
      <c r="M17" s="87">
        <v>128000</v>
      </c>
      <c r="N17" s="87">
        <v>128000</v>
      </c>
    </row>
    <row r="18" spans="1:14" ht="12.75">
      <c r="A18" s="69"/>
      <c r="B18" s="80" t="s">
        <v>14</v>
      </c>
      <c r="C18" s="81"/>
      <c r="D18" s="81"/>
      <c r="E18" s="81"/>
      <c r="F18" s="81"/>
      <c r="G18" s="81"/>
      <c r="H18" s="81"/>
      <c r="I18" s="82"/>
      <c r="J18" s="82"/>
      <c r="K18" s="83"/>
      <c r="L18" s="86"/>
      <c r="M18" s="87"/>
      <c r="N18" s="88"/>
    </row>
    <row r="19" spans="1:14" ht="12.75">
      <c r="A19" s="69"/>
      <c r="B19" s="80" t="s">
        <v>15</v>
      </c>
      <c r="C19" s="81"/>
      <c r="D19" s="81"/>
      <c r="E19" s="81"/>
      <c r="F19" s="81"/>
      <c r="G19" s="81"/>
      <c r="H19" s="81"/>
      <c r="I19" s="82"/>
      <c r="J19" s="82"/>
      <c r="K19" s="83"/>
      <c r="L19" s="91">
        <f>35807.58</f>
        <v>35807.58</v>
      </c>
      <c r="M19" s="87">
        <f>35807.58</f>
        <v>35807.58</v>
      </c>
      <c r="N19" s="87"/>
    </row>
    <row r="20" spans="1:14" ht="12.75">
      <c r="A20" s="69"/>
      <c r="B20" s="80" t="s">
        <v>16</v>
      </c>
      <c r="C20" s="81"/>
      <c r="D20" s="81"/>
      <c r="E20" s="81"/>
      <c r="F20" s="81"/>
      <c r="G20" s="81"/>
      <c r="H20" s="81"/>
      <c r="I20" s="82"/>
      <c r="J20" s="82"/>
      <c r="K20" s="83"/>
      <c r="L20" s="86">
        <v>69000</v>
      </c>
      <c r="M20" s="87">
        <v>26000</v>
      </c>
      <c r="N20" s="88">
        <v>26000</v>
      </c>
    </row>
    <row r="21" spans="1:14" ht="12.75">
      <c r="A21" s="69"/>
      <c r="B21" s="89"/>
      <c r="C21" s="82"/>
      <c r="D21" s="82"/>
      <c r="E21" s="82"/>
      <c r="F21" s="82"/>
      <c r="G21" s="82"/>
      <c r="H21" s="82"/>
      <c r="I21" s="82"/>
      <c r="J21" s="82"/>
      <c r="K21" s="83"/>
      <c r="L21" s="78"/>
      <c r="M21" s="74"/>
      <c r="N21" s="90"/>
    </row>
    <row r="22" spans="1:14" ht="12.75">
      <c r="A22" s="69"/>
      <c r="B22" s="89"/>
      <c r="C22" s="82"/>
      <c r="D22" s="82"/>
      <c r="E22" s="82"/>
      <c r="F22" s="82"/>
      <c r="G22" s="82"/>
      <c r="H22" s="82"/>
      <c r="I22" s="82"/>
      <c r="J22" s="82"/>
      <c r="K22" s="83"/>
      <c r="L22" s="78"/>
      <c r="M22" s="74"/>
      <c r="N22" s="90"/>
    </row>
    <row r="23" spans="1:14" ht="12.75">
      <c r="A23" s="69"/>
      <c r="B23" s="300" t="s">
        <v>92</v>
      </c>
      <c r="C23" s="301"/>
      <c r="D23" s="301"/>
      <c r="E23" s="301"/>
      <c r="F23" s="301"/>
      <c r="G23" s="301"/>
      <c r="H23" s="301"/>
      <c r="I23" s="301"/>
      <c r="J23" s="301"/>
      <c r="K23" s="302"/>
      <c r="L23" s="76">
        <v>6000000</v>
      </c>
      <c r="M23" s="77">
        <v>6000000</v>
      </c>
      <c r="N23" s="77">
        <v>6000000</v>
      </c>
    </row>
    <row r="24" spans="1:14" ht="12.75">
      <c r="A24" s="69"/>
      <c r="B24" s="80"/>
      <c r="C24" s="81"/>
      <c r="D24" s="81"/>
      <c r="E24" s="81"/>
      <c r="F24" s="81"/>
      <c r="G24" s="81"/>
      <c r="H24" s="81"/>
      <c r="I24" s="81"/>
      <c r="J24" s="81"/>
      <c r="K24" s="92"/>
      <c r="L24" s="78"/>
      <c r="M24" s="74"/>
      <c r="N24" s="90"/>
    </row>
    <row r="25" spans="1:14" ht="12.75">
      <c r="A25" s="69"/>
      <c r="B25" s="300" t="s">
        <v>93</v>
      </c>
      <c r="C25" s="301"/>
      <c r="D25" s="301"/>
      <c r="E25" s="301"/>
      <c r="F25" s="301"/>
      <c r="G25" s="301"/>
      <c r="H25" s="301"/>
      <c r="I25" s="301"/>
      <c r="J25" s="301"/>
      <c r="K25" s="302"/>
      <c r="L25" s="78"/>
      <c r="M25" s="74"/>
      <c r="N25" s="90"/>
    </row>
    <row r="26" spans="1:14" ht="12.75">
      <c r="A26" s="69"/>
      <c r="B26" s="80"/>
      <c r="C26" s="81"/>
      <c r="D26" s="81"/>
      <c r="E26" s="81"/>
      <c r="F26" s="81"/>
      <c r="G26" s="81"/>
      <c r="H26" s="81"/>
      <c r="I26" s="81"/>
      <c r="J26" s="81"/>
      <c r="K26" s="92"/>
      <c r="L26" s="78"/>
      <c r="M26" s="74"/>
      <c r="N26" s="90"/>
    </row>
    <row r="27" spans="1:14" ht="12.75">
      <c r="A27" s="69"/>
      <c r="B27" s="300" t="s">
        <v>94</v>
      </c>
      <c r="C27" s="301"/>
      <c r="D27" s="301"/>
      <c r="E27" s="301"/>
      <c r="F27" s="301"/>
      <c r="G27" s="301"/>
      <c r="H27" s="301"/>
      <c r="I27" s="301"/>
      <c r="J27" s="301"/>
      <c r="K27" s="302"/>
      <c r="L27" s="76">
        <f>+L28+L29</f>
        <v>15817314</v>
      </c>
      <c r="M27" s="77">
        <f>+M28+M29</f>
        <v>15817314</v>
      </c>
      <c r="N27" s="77">
        <f>+N28+N29</f>
        <v>15817314</v>
      </c>
    </row>
    <row r="28" spans="1:14" ht="12.75">
      <c r="A28" s="69"/>
      <c r="B28" s="80" t="s">
        <v>17</v>
      </c>
      <c r="C28" s="81"/>
      <c r="D28" s="81"/>
      <c r="E28" s="81"/>
      <c r="F28" s="81"/>
      <c r="G28" s="81"/>
      <c r="H28" s="81"/>
      <c r="I28" s="81"/>
      <c r="J28" s="81"/>
      <c r="K28" s="92"/>
      <c r="L28" s="86">
        <v>13021314</v>
      </c>
      <c r="M28" s="86">
        <v>13021314</v>
      </c>
      <c r="N28" s="86">
        <v>13021314</v>
      </c>
    </row>
    <row r="29" spans="1:14" ht="12.75">
      <c r="A29" s="69"/>
      <c r="B29" s="80" t="s">
        <v>51</v>
      </c>
      <c r="C29" s="81"/>
      <c r="D29" s="81"/>
      <c r="E29" s="81"/>
      <c r="F29" s="81"/>
      <c r="G29" s="81"/>
      <c r="H29" s="81"/>
      <c r="I29" s="81"/>
      <c r="J29" s="81"/>
      <c r="K29" s="92"/>
      <c r="L29" s="91">
        <v>2796000</v>
      </c>
      <c r="M29" s="91">
        <v>2796000</v>
      </c>
      <c r="N29" s="91">
        <v>2796000</v>
      </c>
    </row>
    <row r="30" spans="1:14" ht="12.75">
      <c r="A30" s="69"/>
      <c r="B30" s="80"/>
      <c r="C30" s="81"/>
      <c r="D30" s="81"/>
      <c r="E30" s="81"/>
      <c r="F30" s="81"/>
      <c r="G30" s="81"/>
      <c r="H30" s="81"/>
      <c r="I30" s="81"/>
      <c r="J30" s="81"/>
      <c r="K30" s="92"/>
      <c r="L30" s="86"/>
      <c r="M30" s="87"/>
      <c r="N30" s="88"/>
    </row>
    <row r="31" spans="1:14" ht="12.75">
      <c r="A31" s="69"/>
      <c r="B31" s="300" t="s">
        <v>95</v>
      </c>
      <c r="C31" s="301"/>
      <c r="D31" s="301"/>
      <c r="E31" s="301"/>
      <c r="F31" s="301"/>
      <c r="G31" s="301"/>
      <c r="H31" s="301"/>
      <c r="I31" s="301"/>
      <c r="J31" s="301"/>
      <c r="K31" s="302"/>
      <c r="L31" s="78"/>
      <c r="M31" s="74"/>
      <c r="N31" s="90"/>
    </row>
    <row r="32" spans="1:14" ht="12.75">
      <c r="A32" s="69"/>
      <c r="B32" s="80"/>
      <c r="C32" s="81"/>
      <c r="D32" s="81"/>
      <c r="E32" s="81"/>
      <c r="F32" s="81"/>
      <c r="G32" s="81"/>
      <c r="H32" s="81"/>
      <c r="I32" s="81"/>
      <c r="J32" s="81"/>
      <c r="K32" s="92"/>
      <c r="L32" s="78"/>
      <c r="M32" s="74"/>
      <c r="N32" s="90"/>
    </row>
    <row r="33" spans="1:14" ht="12.75">
      <c r="A33" s="69"/>
      <c r="B33" s="300" t="s">
        <v>96</v>
      </c>
      <c r="C33" s="301"/>
      <c r="D33" s="301"/>
      <c r="E33" s="301"/>
      <c r="F33" s="301"/>
      <c r="G33" s="301"/>
      <c r="H33" s="301"/>
      <c r="I33" s="301"/>
      <c r="J33" s="301"/>
      <c r="K33" s="302"/>
      <c r="L33" s="86"/>
      <c r="M33" s="87"/>
      <c r="N33" s="88"/>
    </row>
    <row r="34" spans="1:14" ht="12.75">
      <c r="A34" s="69"/>
      <c r="B34" s="80"/>
      <c r="C34" s="81"/>
      <c r="D34" s="81"/>
      <c r="E34" s="81"/>
      <c r="F34" s="81"/>
      <c r="G34" s="81"/>
      <c r="H34" s="81"/>
      <c r="I34" s="81"/>
      <c r="J34" s="81"/>
      <c r="K34" s="92"/>
      <c r="L34" s="78"/>
      <c r="M34" s="74"/>
      <c r="N34" s="90"/>
    </row>
    <row r="35" spans="1:14" ht="12.75">
      <c r="A35" s="69"/>
      <c r="B35" s="294" t="s">
        <v>52</v>
      </c>
      <c r="C35" s="295"/>
      <c r="D35" s="295"/>
      <c r="E35" s="295"/>
      <c r="F35" s="295"/>
      <c r="G35" s="295"/>
      <c r="H35" s="295"/>
      <c r="I35" s="295"/>
      <c r="J35" s="295"/>
      <c r="K35" s="296"/>
      <c r="L35" s="76">
        <f>+L8+L13+L23+L25+L27</f>
        <v>82756734.49000001</v>
      </c>
      <c r="M35" s="77">
        <f>+M8+M13+M23+M25+M27</f>
        <v>82555576.03</v>
      </c>
      <c r="N35" s="77">
        <f>+N8+N13+N23+N25+N27</f>
        <v>82506484.14</v>
      </c>
    </row>
    <row r="36" spans="1:14" ht="12.75">
      <c r="A36" s="69"/>
      <c r="B36" s="89"/>
      <c r="C36" s="82"/>
      <c r="D36" s="82"/>
      <c r="E36" s="82"/>
      <c r="F36" s="82"/>
      <c r="G36" s="82"/>
      <c r="H36" s="82"/>
      <c r="I36" s="82"/>
      <c r="J36" s="82"/>
      <c r="K36" s="83"/>
      <c r="L36" s="78"/>
      <c r="M36" s="74"/>
      <c r="N36" s="90"/>
    </row>
    <row r="37" spans="1:14" ht="12.75">
      <c r="A37" s="69"/>
      <c r="B37" s="89"/>
      <c r="C37" s="82"/>
      <c r="D37" s="82"/>
      <c r="E37" s="82"/>
      <c r="F37" s="82"/>
      <c r="G37" s="82"/>
      <c r="H37" s="82"/>
      <c r="I37" s="82"/>
      <c r="J37" s="82"/>
      <c r="K37" s="83"/>
      <c r="L37" s="78"/>
      <c r="M37" s="74"/>
      <c r="N37" s="90"/>
    </row>
    <row r="38" spans="1:14" ht="12.75">
      <c r="A38" s="69"/>
      <c r="B38" s="294" t="s">
        <v>1</v>
      </c>
      <c r="C38" s="295"/>
      <c r="D38" s="295"/>
      <c r="E38" s="295"/>
      <c r="F38" s="295"/>
      <c r="G38" s="295"/>
      <c r="H38" s="295"/>
      <c r="I38" s="295"/>
      <c r="J38" s="295"/>
      <c r="K38" s="296"/>
      <c r="L38" s="76">
        <f>+L40+L52+L67+L74+L76</f>
        <v>87390397.86999999</v>
      </c>
      <c r="M38" s="77">
        <f>+M40+M52+M67+M74+M76</f>
        <v>85606884.69</v>
      </c>
      <c r="N38" s="77">
        <f>+N40+N52+N67+N74+N76</f>
        <v>85067872.99</v>
      </c>
    </row>
    <row r="39" spans="1:14" ht="12.75">
      <c r="A39" s="69"/>
      <c r="B39" s="89"/>
      <c r="C39" s="82"/>
      <c r="D39" s="82"/>
      <c r="E39" s="82"/>
      <c r="F39" s="82"/>
      <c r="G39" s="82"/>
      <c r="H39" s="82"/>
      <c r="I39" s="82"/>
      <c r="J39" s="82"/>
      <c r="K39" s="83"/>
      <c r="L39" s="78"/>
      <c r="M39" s="74"/>
      <c r="N39" s="90"/>
    </row>
    <row r="40" spans="1:14" ht="12.75">
      <c r="A40" s="69"/>
      <c r="B40" s="80" t="s">
        <v>97</v>
      </c>
      <c r="C40" s="81"/>
      <c r="D40" s="81"/>
      <c r="E40" s="81"/>
      <c r="F40" s="81"/>
      <c r="G40" s="81"/>
      <c r="H40" s="81"/>
      <c r="I40" s="82"/>
      <c r="J40" s="82"/>
      <c r="K40" s="83"/>
      <c r="L40" s="76">
        <f>+L42+L43+L44+L46+L48</f>
        <v>37108385.029999994</v>
      </c>
      <c r="M40" s="77">
        <f>+M42+M43+M44+M46+M48</f>
        <v>37070197.51</v>
      </c>
      <c r="N40" s="77">
        <f>+N42+N43+N44+N46+N48</f>
        <v>37053831.43</v>
      </c>
    </row>
    <row r="41" spans="1:14" ht="12.75">
      <c r="A41" s="69"/>
      <c r="B41" s="80" t="s">
        <v>68</v>
      </c>
      <c r="C41" s="81"/>
      <c r="D41" s="81"/>
      <c r="E41" s="81"/>
      <c r="F41" s="81"/>
      <c r="G41" s="81"/>
      <c r="H41" s="81"/>
      <c r="I41" s="82"/>
      <c r="J41" s="82"/>
      <c r="K41" s="83"/>
      <c r="L41" s="93"/>
      <c r="M41" s="94"/>
      <c r="N41" s="95"/>
    </row>
    <row r="42" spans="1:14" ht="12.75">
      <c r="A42" s="69"/>
      <c r="B42" s="80" t="s">
        <v>69</v>
      </c>
      <c r="C42" s="81"/>
      <c r="D42" s="81"/>
      <c r="E42" s="81"/>
      <c r="F42" s="81"/>
      <c r="G42" s="81"/>
      <c r="H42" s="81"/>
      <c r="I42" s="82"/>
      <c r="J42" s="82"/>
      <c r="K42" s="83"/>
      <c r="L42" s="86">
        <f>18000000+400000+6000000+250000+78000+250000+397750.08</f>
        <v>25375750.08</v>
      </c>
      <c r="M42" s="87">
        <f>18000000+400000+6000000+250000+78000+250000+359562.56</f>
        <v>25337562.56</v>
      </c>
      <c r="N42" s="87">
        <f>18000000+400000+6000000+250000+78000+250000+343196.48</f>
        <v>25321196.48</v>
      </c>
    </row>
    <row r="43" spans="1:14" ht="12.75">
      <c r="A43" s="69"/>
      <c r="B43" s="80" t="s">
        <v>70</v>
      </c>
      <c r="C43" s="81"/>
      <c r="D43" s="81"/>
      <c r="E43" s="81"/>
      <c r="F43" s="81"/>
      <c r="G43" s="81"/>
      <c r="H43" s="81"/>
      <c r="I43" s="82"/>
      <c r="J43" s="82"/>
      <c r="K43" s="83"/>
      <c r="L43" s="86">
        <f>2571000+587557.58+50000</f>
        <v>3208557.58</v>
      </c>
      <c r="M43" s="87">
        <f>2571000+587557.58+50000</f>
        <v>3208557.58</v>
      </c>
      <c r="N43" s="87">
        <f>2571000+587557.58+50000</f>
        <v>3208557.58</v>
      </c>
    </row>
    <row r="44" spans="1:14" ht="12.75">
      <c r="A44" s="69"/>
      <c r="B44" s="80" t="s">
        <v>71</v>
      </c>
      <c r="C44" s="81"/>
      <c r="D44" s="81"/>
      <c r="E44" s="81"/>
      <c r="F44" s="81"/>
      <c r="G44" s="81"/>
      <c r="H44" s="81"/>
      <c r="I44" s="82"/>
      <c r="J44" s="82"/>
      <c r="K44" s="83"/>
      <c r="L44" s="86">
        <v>500000</v>
      </c>
      <c r="M44" s="87">
        <v>500000</v>
      </c>
      <c r="N44" s="87">
        <v>500000</v>
      </c>
    </row>
    <row r="45" spans="1:14" ht="12.75">
      <c r="A45" s="69"/>
      <c r="B45" s="80" t="s">
        <v>72</v>
      </c>
      <c r="C45" s="81"/>
      <c r="D45" s="81"/>
      <c r="E45" s="81"/>
      <c r="F45" s="81"/>
      <c r="G45" s="81"/>
      <c r="H45" s="81"/>
      <c r="I45" s="82"/>
      <c r="J45" s="82"/>
      <c r="K45" s="83"/>
      <c r="L45" s="86"/>
      <c r="M45" s="87"/>
      <c r="N45" s="88"/>
    </row>
    <row r="46" spans="1:14" ht="12.75">
      <c r="A46" s="69"/>
      <c r="B46" s="80" t="s">
        <v>73</v>
      </c>
      <c r="C46" s="81"/>
      <c r="D46" s="81"/>
      <c r="E46" s="81"/>
      <c r="F46" s="81"/>
      <c r="G46" s="81"/>
      <c r="H46" s="81"/>
      <c r="I46" s="82"/>
      <c r="J46" s="82"/>
      <c r="K46" s="83"/>
      <c r="L46" s="86"/>
      <c r="M46" s="87"/>
      <c r="N46" s="88"/>
    </row>
    <row r="47" spans="1:14" ht="12.75">
      <c r="A47" s="69"/>
      <c r="B47" s="80"/>
      <c r="C47" s="81"/>
      <c r="D47" s="81"/>
      <c r="E47" s="81"/>
      <c r="F47" s="81"/>
      <c r="G47" s="81"/>
      <c r="H47" s="81"/>
      <c r="I47" s="82"/>
      <c r="J47" s="82"/>
      <c r="K47" s="83"/>
      <c r="L47" s="86"/>
      <c r="M47" s="87"/>
      <c r="N47" s="88"/>
    </row>
    <row r="48" spans="1:14" ht="12.75">
      <c r="A48" s="69"/>
      <c r="B48" s="80" t="s">
        <v>74</v>
      </c>
      <c r="C48" s="81"/>
      <c r="D48" s="81"/>
      <c r="E48" s="81"/>
      <c r="F48" s="81"/>
      <c r="G48" s="81"/>
      <c r="H48" s="81"/>
      <c r="I48" s="82"/>
      <c r="J48" s="82"/>
      <c r="K48" s="83"/>
      <c r="L48" s="86">
        <f>4125000+1200+1992502+157402.86+800+1024754.51+36000+260000+399660+5000+19758+2000</f>
        <v>8024077.37</v>
      </c>
      <c r="M48" s="87">
        <f>4125000+1200+1992502+157402.86+800+1024754.51+36000+2000+260000+399660+5000+19758</f>
        <v>8024077.37</v>
      </c>
      <c r="N48" s="87">
        <f>4125000+1200+1992502+157402.86+800+1024754.51+36000+2000+260000+399660+5000+19758</f>
        <v>8024077.37</v>
      </c>
    </row>
    <row r="49" spans="1:14" ht="12.75">
      <c r="A49" s="69"/>
      <c r="B49" s="89"/>
      <c r="C49" s="82"/>
      <c r="D49" s="82"/>
      <c r="E49" s="82"/>
      <c r="F49" s="82"/>
      <c r="G49" s="82"/>
      <c r="H49" s="82"/>
      <c r="I49" s="82"/>
      <c r="J49" s="82"/>
      <c r="K49" s="83"/>
      <c r="L49" s="78"/>
      <c r="M49" s="74"/>
      <c r="N49" s="90"/>
    </row>
    <row r="50" spans="1:14" ht="12.75">
      <c r="A50" s="69"/>
      <c r="B50" s="89"/>
      <c r="C50" s="82"/>
      <c r="D50" s="82"/>
      <c r="E50" s="82"/>
      <c r="F50" s="82"/>
      <c r="G50" s="82"/>
      <c r="H50" s="82"/>
      <c r="I50" s="82"/>
      <c r="J50" s="82"/>
      <c r="K50" s="83"/>
      <c r="L50" s="78"/>
      <c r="M50" s="74"/>
      <c r="N50" s="90"/>
    </row>
    <row r="51" spans="1:14" ht="12.75">
      <c r="A51" s="69"/>
      <c r="B51" s="89"/>
      <c r="C51" s="82"/>
      <c r="D51" s="82"/>
      <c r="E51" s="82"/>
      <c r="F51" s="81"/>
      <c r="G51" s="81"/>
      <c r="H51" s="81"/>
      <c r="I51" s="81"/>
      <c r="J51" s="82"/>
      <c r="K51" s="83"/>
      <c r="L51" s="78"/>
      <c r="M51" s="74"/>
      <c r="N51" s="90"/>
    </row>
    <row r="52" spans="1:14" ht="12.75">
      <c r="A52" s="69"/>
      <c r="B52" s="303" t="s">
        <v>98</v>
      </c>
      <c r="C52" s="304"/>
      <c r="D52" s="304"/>
      <c r="E52" s="304"/>
      <c r="F52" s="304"/>
      <c r="G52" s="304"/>
      <c r="H52" s="304"/>
      <c r="I52" s="304"/>
      <c r="J52" s="304"/>
      <c r="K52" s="305"/>
      <c r="L52" s="76">
        <f>+L53+L54+L55+L56+L57+L58+L59+L60+L62+L63+L64+L65+L61</f>
        <v>34546063.839999996</v>
      </c>
      <c r="M52" s="76">
        <f>+M53+M54+M55+M56+M57+M58+M59+M60+M62+M63+M64+M65+M61</f>
        <v>33260143.18</v>
      </c>
      <c r="N52" s="76">
        <f>+N53+N54+N55+N56+N57+N58+N59+N60+N62+N63+N64+N65+N61</f>
        <v>32837497.559999995</v>
      </c>
    </row>
    <row r="53" spans="1:14" ht="12.75">
      <c r="A53" s="69"/>
      <c r="B53" s="96" t="s">
        <v>75</v>
      </c>
      <c r="C53" s="97"/>
      <c r="D53" s="97"/>
      <c r="E53" s="97"/>
      <c r="F53" s="97"/>
      <c r="G53" s="97"/>
      <c r="H53" s="97"/>
      <c r="I53" s="97"/>
      <c r="J53" s="82"/>
      <c r="K53" s="83"/>
      <c r="L53" s="86">
        <f>8774000+3249122.5+176000+120000+190000+10000+50000+1000+699773.42</f>
        <v>13269895.92</v>
      </c>
      <c r="M53" s="87">
        <f>8774000+2468163.75+176000+120000+190000+10000+50000+1000+471818.24</f>
        <v>12260981.99</v>
      </c>
      <c r="N53" s="87">
        <f>8774000+2405520+176000+120000+190000+10000+50000+1000+416815.37</f>
        <v>12143335.37</v>
      </c>
    </row>
    <row r="54" spans="1:14" ht="12.75">
      <c r="A54" s="69"/>
      <c r="B54" s="80" t="s">
        <v>76</v>
      </c>
      <c r="C54" s="81"/>
      <c r="D54" s="81"/>
      <c r="E54" s="81"/>
      <c r="F54" s="81"/>
      <c r="G54" s="81"/>
      <c r="H54" s="81"/>
      <c r="I54" s="81"/>
      <c r="J54" s="82"/>
      <c r="K54" s="83"/>
      <c r="L54" s="86">
        <v>1400000</v>
      </c>
      <c r="M54" s="87">
        <v>1400000</v>
      </c>
      <c r="N54" s="88">
        <v>1400000</v>
      </c>
    </row>
    <row r="55" spans="1:14" ht="12.75">
      <c r="A55" s="69"/>
      <c r="B55" s="80" t="s">
        <v>77</v>
      </c>
      <c r="C55" s="81"/>
      <c r="D55" s="81"/>
      <c r="E55" s="81"/>
      <c r="F55" s="81"/>
      <c r="G55" s="81"/>
      <c r="H55" s="81"/>
      <c r="I55" s="81"/>
      <c r="J55" s="82"/>
      <c r="K55" s="83"/>
      <c r="L55" s="86">
        <f>197500</f>
        <v>197500</v>
      </c>
      <c r="M55" s="87">
        <f>197500</f>
        <v>197500</v>
      </c>
      <c r="N55" s="87">
        <f>197500</f>
        <v>197500</v>
      </c>
    </row>
    <row r="56" spans="1:14" ht="12.75">
      <c r="A56" s="69"/>
      <c r="B56" s="80" t="s">
        <v>78</v>
      </c>
      <c r="C56" s="81"/>
      <c r="D56" s="81"/>
      <c r="E56" s="81"/>
      <c r="F56" s="81"/>
      <c r="G56" s="81"/>
      <c r="H56" s="81"/>
      <c r="I56" s="81"/>
      <c r="J56" s="82"/>
      <c r="K56" s="83"/>
      <c r="L56" s="86"/>
      <c r="M56" s="87"/>
      <c r="N56" s="88"/>
    </row>
    <row r="57" spans="1:14" ht="12.75">
      <c r="A57" s="69"/>
      <c r="B57" s="80" t="s">
        <v>79</v>
      </c>
      <c r="C57" s="81"/>
      <c r="D57" s="81"/>
      <c r="E57" s="81"/>
      <c r="F57" s="81"/>
      <c r="G57" s="81"/>
      <c r="H57" s="81"/>
      <c r="I57" s="81"/>
      <c r="J57" s="82"/>
      <c r="K57" s="83"/>
      <c r="L57" s="86">
        <v>318000</v>
      </c>
      <c r="M57" s="87">
        <v>318000</v>
      </c>
      <c r="N57" s="88">
        <v>318000</v>
      </c>
    </row>
    <row r="58" spans="1:14" ht="12.75">
      <c r="A58" s="69"/>
      <c r="B58" s="80" t="s">
        <v>80</v>
      </c>
      <c r="C58" s="81"/>
      <c r="D58" s="81"/>
      <c r="E58" s="81"/>
      <c r="F58" s="81"/>
      <c r="G58" s="81"/>
      <c r="H58" s="81"/>
      <c r="I58" s="81"/>
      <c r="J58" s="82"/>
      <c r="K58" s="83"/>
      <c r="L58" s="86"/>
      <c r="M58" s="87"/>
      <c r="N58" s="88"/>
    </row>
    <row r="59" spans="1:14" ht="12.75">
      <c r="A59" s="69"/>
      <c r="B59" s="80" t="s">
        <v>81</v>
      </c>
      <c r="C59" s="81"/>
      <c r="D59" s="81"/>
      <c r="E59" s="81"/>
      <c r="F59" s="81"/>
      <c r="G59" s="81"/>
      <c r="H59" s="81"/>
      <c r="I59" s="81"/>
      <c r="J59" s="82"/>
      <c r="K59" s="83"/>
      <c r="L59" s="86">
        <v>501242</v>
      </c>
      <c r="M59" s="87">
        <v>501242</v>
      </c>
      <c r="N59" s="88">
        <v>501242</v>
      </c>
    </row>
    <row r="60" spans="1:14" ht="12.75">
      <c r="A60" s="69"/>
      <c r="B60" s="80" t="s">
        <v>82</v>
      </c>
      <c r="C60" s="81"/>
      <c r="D60" s="81"/>
      <c r="E60" s="81"/>
      <c r="F60" s="81"/>
      <c r="G60" s="81"/>
      <c r="H60" s="81"/>
      <c r="I60" s="81"/>
      <c r="J60" s="82"/>
      <c r="K60" s="83"/>
      <c r="L60" s="86">
        <f>600000+535000+1000+10000+700000+1736600+50000+5000+2049.59+63000+112000+51500+1098000+1525000+79300+1841600+1635665.73+3000000+146000+5000+601500+27000+413+66500+57500+183000+22800+20000+1268800+70000+156256+158844+20000+20000+1351112+10000+20000+665009.2+103336.4+41500</f>
        <v>18060285.919999998</v>
      </c>
      <c r="M60" s="87">
        <f>600000+535000+1000+10000+700000+1736600+50000+5000+2049.59+63000+112000+51500+1098000+1525000+79300+1841600+1358659+3000000+146000+5000+601500+27000+413+66500+57500+183000+22800+20000+1268800+70000+156256+158844+20000+20000+1351112+10000+20000+665009.2+103336.4+41500</f>
        <v>17783279.189999998</v>
      </c>
      <c r="N60" s="87">
        <f>600000+535000+1000+10000+700000+1736600+50000+5000+2049.59+63000+112000+51500+1098000+1525000+79300+1841600+1053660+3000000+146000+5000+601500+27000+413+66500+57500+183000+22800+20000+1268800+70000+156256+158844+20000+20000+1351112+10000+20000+665009.2+103336.4+41500</f>
        <v>17478280.189999998</v>
      </c>
    </row>
    <row r="61" spans="1:14" ht="12.75">
      <c r="A61" s="69"/>
      <c r="B61" s="80" t="s">
        <v>83</v>
      </c>
      <c r="C61" s="81"/>
      <c r="D61" s="81"/>
      <c r="E61" s="81"/>
      <c r="F61" s="81"/>
      <c r="G61" s="81"/>
      <c r="H61" s="81"/>
      <c r="I61" s="81"/>
      <c r="J61" s="82"/>
      <c r="K61" s="83"/>
      <c r="L61" s="86">
        <f>258100+1000</f>
        <v>259100</v>
      </c>
      <c r="M61" s="87">
        <f>258100+1000</f>
        <v>259100</v>
      </c>
      <c r="N61" s="87">
        <f>258100+1000</f>
        <v>259100</v>
      </c>
    </row>
    <row r="62" spans="1:14" ht="12.75">
      <c r="A62" s="69"/>
      <c r="B62" s="80" t="s">
        <v>84</v>
      </c>
      <c r="C62" s="81"/>
      <c r="D62" s="81"/>
      <c r="E62" s="81"/>
      <c r="F62" s="81"/>
      <c r="G62" s="81"/>
      <c r="H62" s="81"/>
      <c r="I62" s="81"/>
      <c r="J62" s="82"/>
      <c r="K62" s="83"/>
      <c r="L62" s="86"/>
      <c r="M62" s="87"/>
      <c r="N62" s="87"/>
    </row>
    <row r="63" spans="1:14" ht="12.75">
      <c r="A63" s="69"/>
      <c r="B63" s="80" t="s">
        <v>85</v>
      </c>
      <c r="C63" s="81"/>
      <c r="D63" s="81"/>
      <c r="E63" s="81"/>
      <c r="F63" s="81"/>
      <c r="G63" s="81"/>
      <c r="H63" s="81"/>
      <c r="I63" s="81"/>
      <c r="J63" s="82"/>
      <c r="K63" s="83"/>
      <c r="L63" s="86">
        <f>293240+101300</f>
        <v>394540</v>
      </c>
      <c r="M63" s="87">
        <f>293240+101300</f>
        <v>394540</v>
      </c>
      <c r="N63" s="87">
        <f>293240+101300</f>
        <v>394540</v>
      </c>
    </row>
    <row r="64" spans="1:14" ht="12.75">
      <c r="A64" s="69"/>
      <c r="B64" s="80" t="s">
        <v>86</v>
      </c>
      <c r="C64" s="81"/>
      <c r="D64" s="81"/>
      <c r="E64" s="81"/>
      <c r="F64" s="81"/>
      <c r="G64" s="81"/>
      <c r="H64" s="81"/>
      <c r="I64" s="81"/>
      <c r="J64" s="82"/>
      <c r="K64" s="83"/>
      <c r="L64" s="86">
        <f>1500+124000+20000</f>
        <v>145500</v>
      </c>
      <c r="M64" s="87">
        <f>1500+124000+20000</f>
        <v>145500</v>
      </c>
      <c r="N64" s="87">
        <f>1500+124000+20000</f>
        <v>145500</v>
      </c>
    </row>
    <row r="65" spans="1:14" ht="12.75">
      <c r="A65" s="69"/>
      <c r="B65" s="98"/>
      <c r="C65" s="99"/>
      <c r="D65" s="99"/>
      <c r="E65" s="99"/>
      <c r="F65" s="99"/>
      <c r="G65" s="99"/>
      <c r="H65" s="99"/>
      <c r="I65" s="99"/>
      <c r="J65" s="82"/>
      <c r="K65" s="83"/>
      <c r="L65" s="100"/>
      <c r="M65" s="101"/>
      <c r="N65" s="102"/>
    </row>
    <row r="66" spans="1:14" ht="12.75">
      <c r="A66" s="103"/>
      <c r="B66" s="98"/>
      <c r="C66" s="99"/>
      <c r="D66" s="99"/>
      <c r="E66" s="99"/>
      <c r="F66" s="99"/>
      <c r="G66" s="99"/>
      <c r="H66" s="99"/>
      <c r="I66" s="99"/>
      <c r="J66" s="82"/>
      <c r="K66" s="82"/>
      <c r="L66" s="104"/>
      <c r="M66" s="105"/>
      <c r="N66" s="106"/>
    </row>
    <row r="67" spans="1:14" ht="12.75">
      <c r="A67" s="107" t="s">
        <v>99</v>
      </c>
      <c r="B67" s="294" t="s">
        <v>87</v>
      </c>
      <c r="C67" s="295"/>
      <c r="D67" s="295"/>
      <c r="E67" s="81"/>
      <c r="F67" s="81"/>
      <c r="G67" s="81"/>
      <c r="H67" s="81"/>
      <c r="I67" s="81"/>
      <c r="J67" s="81"/>
      <c r="K67" s="82"/>
      <c r="L67" s="108">
        <f>+L69+L70+L71+L72</f>
        <v>13021314</v>
      </c>
      <c r="M67" s="109">
        <f>+M69+M70+M71+M72</f>
        <v>13021314</v>
      </c>
      <c r="N67" s="110">
        <f>+N69+N70+N71+N72</f>
        <v>13021314</v>
      </c>
    </row>
    <row r="68" spans="1:14" ht="12.75">
      <c r="A68" s="103"/>
      <c r="B68" s="111"/>
      <c r="C68" s="112"/>
      <c r="D68" s="112"/>
      <c r="E68" s="112"/>
      <c r="F68" s="112"/>
      <c r="G68" s="112"/>
      <c r="H68" s="112"/>
      <c r="I68" s="112"/>
      <c r="J68" s="112"/>
      <c r="K68" s="112"/>
      <c r="L68" s="113"/>
      <c r="M68" s="114"/>
      <c r="N68" s="115"/>
    </row>
    <row r="69" spans="1:14" ht="12.75">
      <c r="A69" s="103"/>
      <c r="B69" s="80" t="s">
        <v>36</v>
      </c>
      <c r="C69" s="81"/>
      <c r="D69" s="81"/>
      <c r="E69" s="81"/>
      <c r="F69" s="81"/>
      <c r="G69" s="81"/>
      <c r="H69" s="81"/>
      <c r="I69" s="81"/>
      <c r="J69" s="81"/>
      <c r="K69" s="92"/>
      <c r="L69" s="116">
        <v>55413</v>
      </c>
      <c r="M69" s="117">
        <v>55413</v>
      </c>
      <c r="N69" s="117">
        <v>55413</v>
      </c>
    </row>
    <row r="70" spans="1:14" ht="12.75">
      <c r="A70" s="69"/>
      <c r="B70" s="80" t="s">
        <v>37</v>
      </c>
      <c r="C70" s="81"/>
      <c r="D70" s="81"/>
      <c r="E70" s="81"/>
      <c r="F70" s="81"/>
      <c r="G70" s="81"/>
      <c r="H70" s="81"/>
      <c r="I70" s="81"/>
      <c r="J70" s="81"/>
      <c r="K70" s="92"/>
      <c r="L70" s="86">
        <f>6866047+482497+208+314799+7408+2240200+374408+84580+387845+3829+8441+3000+2191439+1200</f>
        <v>12965901</v>
      </c>
      <c r="M70" s="87">
        <f>6866047+482497+208+314799+7408+2240200+374408+84580+387845+3829+8441+3000+2191439+1200</f>
        <v>12965901</v>
      </c>
      <c r="N70" s="87">
        <f>6866047+482497+208+314799+7408+2240200+374408+84580+387845+3829+8441+3000+2191439+1200</f>
        <v>12965901</v>
      </c>
    </row>
    <row r="71" spans="1:14" ht="12.75">
      <c r="A71" s="69"/>
      <c r="B71" s="80" t="s">
        <v>38</v>
      </c>
      <c r="C71" s="81"/>
      <c r="D71" s="81"/>
      <c r="E71" s="81"/>
      <c r="F71" s="81"/>
      <c r="G71" s="81"/>
      <c r="H71" s="81"/>
      <c r="I71" s="81"/>
      <c r="J71" s="81"/>
      <c r="K71" s="92"/>
      <c r="L71" s="86"/>
      <c r="M71" s="87"/>
      <c r="N71" s="88"/>
    </row>
    <row r="72" spans="1:14" ht="12.75">
      <c r="A72" s="69"/>
      <c r="B72" s="80" t="s">
        <v>39</v>
      </c>
      <c r="C72" s="81"/>
      <c r="D72" s="81"/>
      <c r="E72" s="81"/>
      <c r="F72" s="81"/>
      <c r="G72" s="81"/>
      <c r="H72" s="81"/>
      <c r="I72" s="81"/>
      <c r="J72" s="81"/>
      <c r="K72" s="92"/>
      <c r="L72" s="86"/>
      <c r="M72" s="87"/>
      <c r="N72" s="88"/>
    </row>
    <row r="73" spans="1:14" ht="12.75">
      <c r="A73" s="69"/>
      <c r="B73" s="80"/>
      <c r="C73" s="81"/>
      <c r="D73" s="81"/>
      <c r="E73" s="81"/>
      <c r="F73" s="81"/>
      <c r="G73" s="81"/>
      <c r="H73" s="81"/>
      <c r="I73" s="81"/>
      <c r="J73" s="81"/>
      <c r="K73" s="92"/>
      <c r="L73" s="100"/>
      <c r="M73" s="101"/>
      <c r="N73" s="102"/>
    </row>
    <row r="74" spans="1:14" ht="12.75">
      <c r="A74" s="69"/>
      <c r="B74" s="306" t="s">
        <v>100</v>
      </c>
      <c r="C74" s="307"/>
      <c r="D74" s="307"/>
      <c r="E74" s="307"/>
      <c r="F74" s="307"/>
      <c r="G74" s="307"/>
      <c r="H74" s="307"/>
      <c r="I74" s="307"/>
      <c r="J74" s="307"/>
      <c r="K74" s="308"/>
      <c r="L74" s="93">
        <f>300000+800000</f>
        <v>1100000</v>
      </c>
      <c r="M74" s="94">
        <f>150000+500000</f>
        <v>650000</v>
      </c>
      <c r="N74" s="94">
        <f>150000+400000</f>
        <v>550000</v>
      </c>
    </row>
    <row r="75" spans="1:14" ht="12.75">
      <c r="A75" s="69"/>
      <c r="B75" s="80"/>
      <c r="C75" s="81"/>
      <c r="D75" s="81"/>
      <c r="E75" s="81"/>
      <c r="F75" s="81"/>
      <c r="G75" s="81"/>
      <c r="H75" s="81"/>
      <c r="I75" s="81"/>
      <c r="J75" s="81"/>
      <c r="K75" s="92"/>
      <c r="L75" s="86"/>
      <c r="M75" s="87"/>
      <c r="N75" s="88"/>
    </row>
    <row r="76" spans="1:14" ht="12.75">
      <c r="A76" s="69"/>
      <c r="B76" s="300" t="s">
        <v>101</v>
      </c>
      <c r="C76" s="301"/>
      <c r="D76" s="301"/>
      <c r="E76" s="301"/>
      <c r="F76" s="301"/>
      <c r="G76" s="301"/>
      <c r="H76" s="301"/>
      <c r="I76" s="301"/>
      <c r="J76" s="301"/>
      <c r="K76" s="302"/>
      <c r="L76" s="93">
        <f>250000+25000+40000+50000+6000+60000+10000+300000+243485+200000+10150+120000+300000</f>
        <v>1614635</v>
      </c>
      <c r="M76" s="94">
        <f>250000+25000+40000+50000+6000+60000+10000+300000+234080+200000+10150+120000+300000</f>
        <v>1605230</v>
      </c>
      <c r="N76" s="94">
        <f>250000+25000+40000+50000+6000+60000+10000+300000+234080+200000+10150+120000+300000</f>
        <v>1605230</v>
      </c>
    </row>
    <row r="77" spans="1:14" ht="12.75">
      <c r="A77" s="69"/>
      <c r="B77" s="98"/>
      <c r="C77" s="99"/>
      <c r="D77" s="99"/>
      <c r="E77" s="99"/>
      <c r="F77" s="99"/>
      <c r="G77" s="99"/>
      <c r="H77" s="99"/>
      <c r="I77" s="99"/>
      <c r="J77" s="99"/>
      <c r="K77" s="118"/>
      <c r="L77" s="78"/>
      <c r="M77" s="74"/>
      <c r="N77" s="119"/>
    </row>
    <row r="78" spans="1:14" ht="12.75">
      <c r="A78" s="69"/>
      <c r="B78" s="294" t="s">
        <v>2</v>
      </c>
      <c r="C78" s="295"/>
      <c r="D78" s="295"/>
      <c r="E78" s="295"/>
      <c r="F78" s="295"/>
      <c r="G78" s="295"/>
      <c r="H78" s="295"/>
      <c r="I78" s="295"/>
      <c r="J78" s="295"/>
      <c r="K78" s="296"/>
      <c r="L78" s="76">
        <f>+L40+L52+L67+L74+L76</f>
        <v>87390397.86999999</v>
      </c>
      <c r="M78" s="77">
        <f>+M40+M52+M67+M74+M76</f>
        <v>85606884.69</v>
      </c>
      <c r="N78" s="120">
        <f>+N40+N52+N67+N74+N76</f>
        <v>85067872.99</v>
      </c>
    </row>
    <row r="79" spans="1:14" ht="12.75">
      <c r="A79" s="69"/>
      <c r="B79" s="98"/>
      <c r="C79" s="99"/>
      <c r="D79" s="99"/>
      <c r="E79" s="99"/>
      <c r="F79" s="99"/>
      <c r="G79" s="99"/>
      <c r="H79" s="99"/>
      <c r="I79" s="99"/>
      <c r="J79" s="99"/>
      <c r="K79" s="118"/>
      <c r="L79" s="78"/>
      <c r="M79" s="74"/>
      <c r="N79" s="119"/>
    </row>
    <row r="80" spans="1:14" ht="12.75">
      <c r="A80" s="69"/>
      <c r="B80" s="294" t="s">
        <v>40</v>
      </c>
      <c r="C80" s="295"/>
      <c r="D80" s="295"/>
      <c r="E80" s="295"/>
      <c r="F80" s="295"/>
      <c r="G80" s="295"/>
      <c r="H80" s="295"/>
      <c r="I80" s="295"/>
      <c r="J80" s="295"/>
      <c r="K80" s="296"/>
      <c r="L80" s="76">
        <f>+L35-L78</f>
        <v>-4633663.37999998</v>
      </c>
      <c r="M80" s="77">
        <f>+M35-M78</f>
        <v>-3051308.6599999964</v>
      </c>
      <c r="N80" s="120">
        <f>+N35-N78</f>
        <v>-2561388.849999994</v>
      </c>
    </row>
    <row r="81" spans="1:14" ht="12.75">
      <c r="A81" s="69"/>
      <c r="B81" s="89"/>
      <c r="C81" s="82"/>
      <c r="D81" s="82"/>
      <c r="E81" s="82"/>
      <c r="F81" s="82"/>
      <c r="G81" s="82"/>
      <c r="H81" s="82"/>
      <c r="I81" s="82"/>
      <c r="J81" s="82"/>
      <c r="K81" s="83"/>
      <c r="L81" s="78"/>
      <c r="M81" s="74"/>
      <c r="N81" s="119"/>
    </row>
    <row r="82" spans="1:14" ht="12.75">
      <c r="A82" s="69"/>
      <c r="B82" s="294" t="s">
        <v>41</v>
      </c>
      <c r="C82" s="295"/>
      <c r="D82" s="295"/>
      <c r="E82" s="295"/>
      <c r="F82" s="295"/>
      <c r="G82" s="295"/>
      <c r="H82" s="295"/>
      <c r="I82" s="295"/>
      <c r="J82" s="295"/>
      <c r="K82" s="296"/>
      <c r="L82" s="121">
        <f>+L83-L84</f>
        <v>-542005.72</v>
      </c>
      <c r="M82" s="122">
        <f>+M83-M84</f>
        <v>-343483.73</v>
      </c>
      <c r="N82" s="123">
        <f>+N83-N84</f>
        <v>-188513.66999999998</v>
      </c>
    </row>
    <row r="83" spans="1:14" ht="12.75">
      <c r="A83" s="69"/>
      <c r="B83" s="96" t="s">
        <v>88</v>
      </c>
      <c r="C83" s="97"/>
      <c r="D83" s="97"/>
      <c r="E83" s="97"/>
      <c r="F83" s="97"/>
      <c r="G83" s="97"/>
      <c r="H83" s="97"/>
      <c r="I83" s="97"/>
      <c r="J83" s="97"/>
      <c r="K83" s="124"/>
      <c r="L83" s="125"/>
      <c r="M83" s="87"/>
      <c r="N83" s="88"/>
    </row>
    <row r="84" spans="1:14" ht="12.75">
      <c r="A84" s="69"/>
      <c r="B84" s="80" t="s">
        <v>43</v>
      </c>
      <c r="C84" s="81"/>
      <c r="D84" s="81"/>
      <c r="E84" s="81"/>
      <c r="F84" s="81"/>
      <c r="G84" s="81"/>
      <c r="H84" s="81"/>
      <c r="I84" s="81"/>
      <c r="J84" s="81"/>
      <c r="K84" s="92"/>
      <c r="L84" s="84">
        <f>390355.72+151650</f>
        <v>542005.72</v>
      </c>
      <c r="M84" s="87">
        <f>191833.73+151650</f>
        <v>343483.73</v>
      </c>
      <c r="N84" s="126">
        <f>36863.67+151650</f>
        <v>188513.66999999998</v>
      </c>
    </row>
    <row r="85" spans="1:14" ht="12.75">
      <c r="A85" s="69"/>
      <c r="B85" s="80" t="s">
        <v>44</v>
      </c>
      <c r="C85" s="81"/>
      <c r="D85" s="81"/>
      <c r="E85" s="81"/>
      <c r="F85" s="81"/>
      <c r="G85" s="81"/>
      <c r="H85" s="81"/>
      <c r="I85" s="81"/>
      <c r="J85" s="81"/>
      <c r="K85" s="92"/>
      <c r="L85" s="84"/>
      <c r="M85" s="85"/>
      <c r="N85" s="126"/>
    </row>
    <row r="86" spans="1:14" ht="12.75">
      <c r="A86" s="69"/>
      <c r="B86" s="98"/>
      <c r="C86" s="99"/>
      <c r="D86" s="99"/>
      <c r="E86" s="99"/>
      <c r="F86" s="99"/>
      <c r="G86" s="99"/>
      <c r="H86" s="99"/>
      <c r="I86" s="99"/>
      <c r="J86" s="99"/>
      <c r="K86" s="118"/>
      <c r="L86" s="127"/>
      <c r="M86" s="128"/>
      <c r="N86" s="129"/>
    </row>
    <row r="87" spans="1:14" ht="12.75">
      <c r="A87" s="69"/>
      <c r="B87" s="294" t="s">
        <v>45</v>
      </c>
      <c r="C87" s="295"/>
      <c r="D87" s="295"/>
      <c r="E87" s="295"/>
      <c r="F87" s="295"/>
      <c r="G87" s="295"/>
      <c r="H87" s="295"/>
      <c r="I87" s="295"/>
      <c r="J87" s="295"/>
      <c r="K87" s="296"/>
      <c r="L87" s="121"/>
      <c r="M87" s="122"/>
      <c r="N87" s="130"/>
    </row>
    <row r="88" spans="1:14" ht="12.75">
      <c r="A88" s="69"/>
      <c r="B88" s="96" t="s">
        <v>89</v>
      </c>
      <c r="C88" s="97"/>
      <c r="D88" s="97"/>
      <c r="E88" s="97"/>
      <c r="F88" s="97"/>
      <c r="G88" s="97"/>
      <c r="H88" s="97"/>
      <c r="I88" s="97"/>
      <c r="J88" s="97"/>
      <c r="K88" s="124"/>
      <c r="L88" s="84"/>
      <c r="M88" s="85"/>
      <c r="N88" s="126"/>
    </row>
    <row r="89" spans="1:14" ht="12.75">
      <c r="A89" s="69"/>
      <c r="B89" s="80" t="s">
        <v>47</v>
      </c>
      <c r="C89" s="81"/>
      <c r="D89" s="81"/>
      <c r="E89" s="81"/>
      <c r="F89" s="81"/>
      <c r="G89" s="81"/>
      <c r="H89" s="81"/>
      <c r="I89" s="81"/>
      <c r="J89" s="81"/>
      <c r="K89" s="92"/>
      <c r="L89" s="84"/>
      <c r="M89" s="85"/>
      <c r="N89" s="126"/>
    </row>
    <row r="90" spans="1:14" ht="12.75">
      <c r="A90" s="69"/>
      <c r="B90" s="98"/>
      <c r="C90" s="99"/>
      <c r="D90" s="99"/>
      <c r="E90" s="99"/>
      <c r="F90" s="99"/>
      <c r="G90" s="99"/>
      <c r="H90" s="99"/>
      <c r="I90" s="99"/>
      <c r="J90" s="99"/>
      <c r="K90" s="118"/>
      <c r="L90" s="84"/>
      <c r="M90" s="85"/>
      <c r="N90" s="126"/>
    </row>
    <row r="91" spans="1:14" ht="12.75">
      <c r="A91" s="69"/>
      <c r="B91" s="294" t="s">
        <v>3</v>
      </c>
      <c r="C91" s="295"/>
      <c r="D91" s="295"/>
      <c r="E91" s="295"/>
      <c r="F91" s="295"/>
      <c r="G91" s="295"/>
      <c r="H91" s="295"/>
      <c r="I91" s="295"/>
      <c r="J91" s="295"/>
      <c r="K91" s="296"/>
      <c r="L91" s="121"/>
      <c r="M91" s="122"/>
      <c r="N91" s="130"/>
    </row>
    <row r="92" spans="1:14" ht="12.75">
      <c r="A92" s="69"/>
      <c r="B92" s="80" t="s">
        <v>48</v>
      </c>
      <c r="C92" s="81"/>
      <c r="D92" s="81"/>
      <c r="E92" s="81"/>
      <c r="F92" s="81"/>
      <c r="G92" s="81"/>
      <c r="H92" s="81"/>
      <c r="I92" s="81"/>
      <c r="J92" s="81"/>
      <c r="K92" s="92"/>
      <c r="L92" s="127"/>
      <c r="M92" s="128"/>
      <c r="N92" s="129"/>
    </row>
    <row r="93" spans="1:14" ht="12.75">
      <c r="A93" s="69"/>
      <c r="B93" s="80" t="s">
        <v>49</v>
      </c>
      <c r="C93" s="81"/>
      <c r="D93" s="81"/>
      <c r="E93" s="81"/>
      <c r="F93" s="81"/>
      <c r="G93" s="81"/>
      <c r="H93" s="81"/>
      <c r="I93" s="81"/>
      <c r="J93" s="81"/>
      <c r="K93" s="92"/>
      <c r="L93" s="127"/>
      <c r="M93" s="128"/>
      <c r="N93" s="129"/>
    </row>
    <row r="94" spans="1:14" ht="12.75">
      <c r="A94" s="69"/>
      <c r="B94" s="80"/>
      <c r="C94" s="81"/>
      <c r="D94" s="81"/>
      <c r="E94" s="81"/>
      <c r="F94" s="81"/>
      <c r="G94" s="81"/>
      <c r="H94" s="81"/>
      <c r="I94" s="81"/>
      <c r="J94" s="81"/>
      <c r="K94" s="92"/>
      <c r="L94" s="127"/>
      <c r="M94" s="128"/>
      <c r="N94" s="131"/>
    </row>
    <row r="95" spans="1:14" ht="12.75">
      <c r="A95" s="69"/>
      <c r="B95" s="294" t="s">
        <v>4</v>
      </c>
      <c r="C95" s="295"/>
      <c r="D95" s="295"/>
      <c r="E95" s="295"/>
      <c r="F95" s="295"/>
      <c r="G95" s="295"/>
      <c r="H95" s="295"/>
      <c r="I95" s="295"/>
      <c r="J95" s="295"/>
      <c r="K95" s="296"/>
      <c r="L95" s="93">
        <v>20000</v>
      </c>
      <c r="M95" s="94">
        <v>20000</v>
      </c>
      <c r="N95" s="95">
        <v>20000</v>
      </c>
    </row>
    <row r="96" spans="1:14" ht="12.75">
      <c r="A96" s="69"/>
      <c r="B96" s="132"/>
      <c r="C96" s="133"/>
      <c r="D96" s="133"/>
      <c r="E96" s="133"/>
      <c r="F96" s="133"/>
      <c r="G96" s="133"/>
      <c r="H96" s="133"/>
      <c r="I96" s="133"/>
      <c r="J96" s="133"/>
      <c r="K96" s="134"/>
      <c r="L96" s="76"/>
      <c r="M96" s="122"/>
      <c r="N96" s="119"/>
    </row>
    <row r="97" spans="1:14" ht="12.75">
      <c r="A97" s="69"/>
      <c r="B97" s="294" t="s">
        <v>5</v>
      </c>
      <c r="C97" s="295"/>
      <c r="D97" s="295"/>
      <c r="E97" s="295"/>
      <c r="F97" s="295"/>
      <c r="G97" s="295"/>
      <c r="H97" s="295"/>
      <c r="I97" s="295"/>
      <c r="J97" s="295"/>
      <c r="K97" s="296"/>
      <c r="L97" s="93">
        <f>+L80+L82+L87+L91+-L95</f>
        <v>-5195669.09999998</v>
      </c>
      <c r="M97" s="94">
        <f>+M80+M82+M87+M91-M95</f>
        <v>-3414792.3899999964</v>
      </c>
      <c r="N97" s="94">
        <f>+N80+N82+N87+N91+-N95</f>
        <v>-2769902.519999994</v>
      </c>
    </row>
    <row r="98" spans="1:14" ht="12.75">
      <c r="A98" s="69"/>
      <c r="B98" s="132"/>
      <c r="C98" s="133"/>
      <c r="D98" s="133"/>
      <c r="E98" s="133"/>
      <c r="F98" s="133"/>
      <c r="G98" s="133"/>
      <c r="H98" s="133"/>
      <c r="I98" s="133"/>
      <c r="J98" s="133"/>
      <c r="K98" s="134"/>
      <c r="L98" s="76"/>
      <c r="M98" s="77"/>
      <c r="N98" s="131"/>
    </row>
    <row r="99" spans="1:14" ht="12.75">
      <c r="A99" s="69"/>
      <c r="B99" s="309" t="s">
        <v>50</v>
      </c>
      <c r="C99" s="310"/>
      <c r="D99" s="310"/>
      <c r="E99" s="310"/>
      <c r="F99" s="310"/>
      <c r="G99" s="310"/>
      <c r="H99" s="310"/>
      <c r="I99" s="310"/>
      <c r="J99" s="310"/>
      <c r="K99" s="311"/>
      <c r="L99" s="93">
        <v>5195669.1</v>
      </c>
      <c r="M99" s="94">
        <v>3414792.39</v>
      </c>
      <c r="N99" s="95">
        <v>2769902.52</v>
      </c>
    </row>
    <row r="100" spans="1:14" ht="13.5" thickBot="1">
      <c r="A100" s="69"/>
      <c r="B100" s="135"/>
      <c r="C100" s="136"/>
      <c r="D100" s="136"/>
      <c r="E100" s="136"/>
      <c r="F100" s="136"/>
      <c r="G100" s="136"/>
      <c r="H100" s="136"/>
      <c r="I100" s="136"/>
      <c r="J100" s="136"/>
      <c r="K100" s="137"/>
      <c r="L100" s="121"/>
      <c r="M100" s="138"/>
      <c r="N100" s="139"/>
    </row>
    <row r="101" spans="1:14" ht="12.75">
      <c r="A101" s="69"/>
      <c r="B101" s="312" t="s">
        <v>6</v>
      </c>
      <c r="C101" s="313"/>
      <c r="D101" s="313"/>
      <c r="E101" s="313"/>
      <c r="F101" s="313"/>
      <c r="G101" s="313"/>
      <c r="H101" s="313"/>
      <c r="I101" s="313"/>
      <c r="J101" s="313"/>
      <c r="K101" s="314"/>
      <c r="L101" s="140">
        <f>L97+L99</f>
        <v>1.955777406692505E-08</v>
      </c>
      <c r="M101" s="140">
        <f>M97+M99</f>
        <v>3.725290298461914E-09</v>
      </c>
      <c r="N101" s="141">
        <f>N97+N99</f>
        <v>6.05359673500061E-09</v>
      </c>
    </row>
    <row r="102" spans="1:14" ht="12.75">
      <c r="A102" s="69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4"/>
      <c r="M102" s="64"/>
      <c r="N102" s="142"/>
    </row>
    <row r="103" spans="1:14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M103" s="63"/>
      <c r="N103" s="143"/>
    </row>
    <row r="104" spans="1:14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M104" s="63"/>
      <c r="N104" s="63"/>
    </row>
    <row r="105" spans="1:14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M105" s="63"/>
      <c r="N105" s="63"/>
    </row>
    <row r="106" spans="1:14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M106" s="63"/>
      <c r="N106" s="63"/>
    </row>
    <row r="107" spans="1:14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M107" s="63"/>
      <c r="N107" s="143"/>
    </row>
    <row r="108" spans="1:14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M108" s="63"/>
      <c r="N108" s="143"/>
    </row>
    <row r="109" spans="1:14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M109" s="63"/>
      <c r="N109" s="143"/>
    </row>
    <row r="110" spans="1:14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M110" s="63"/>
      <c r="N110" s="143"/>
    </row>
    <row r="111" spans="1:14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144"/>
      <c r="L111" s="63"/>
      <c r="M111" s="63"/>
      <c r="N111" s="143"/>
    </row>
    <row r="112" spans="1:14" ht="12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144"/>
      <c r="L112" s="63"/>
      <c r="M112" s="64"/>
      <c r="N112" s="142"/>
    </row>
    <row r="113" spans="1:14" ht="12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144"/>
      <c r="L113" s="63"/>
      <c r="M113" s="64"/>
      <c r="N113" s="142"/>
    </row>
    <row r="114" spans="1:14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3"/>
      <c r="M114" s="64"/>
      <c r="N114" s="142"/>
    </row>
    <row r="115" spans="1:14" ht="12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3"/>
      <c r="M115" s="64"/>
      <c r="N115" s="142"/>
    </row>
    <row r="116" spans="1:14" ht="12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3"/>
      <c r="M116" s="64"/>
      <c r="N116" s="142"/>
    </row>
    <row r="117" spans="1:14" ht="1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3"/>
      <c r="M117" s="64"/>
      <c r="N117" s="142"/>
    </row>
    <row r="118" spans="1:14" ht="12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3"/>
      <c r="M118" s="64"/>
      <c r="N118" s="142"/>
    </row>
    <row r="119" spans="1:14" ht="12.7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3"/>
      <c r="M119" s="64"/>
      <c r="N119" s="142"/>
    </row>
    <row r="120" spans="1:14" ht="12.7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3"/>
      <c r="M120" s="64"/>
      <c r="N120" s="142"/>
    </row>
    <row r="121" spans="1:14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3"/>
      <c r="M121" s="64"/>
      <c r="N121" s="142"/>
    </row>
    <row r="122" spans="1:14" ht="12.7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3"/>
      <c r="M122" s="64"/>
      <c r="N122" s="142"/>
    </row>
    <row r="123" spans="1:14" ht="12.7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3"/>
      <c r="M123" s="64"/>
      <c r="N123" s="142"/>
    </row>
    <row r="124" spans="1:14" ht="12.7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3"/>
      <c r="M124" s="64"/>
      <c r="N124" s="142"/>
    </row>
    <row r="125" spans="1:14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3"/>
      <c r="M125" s="64"/>
      <c r="N125" s="142"/>
    </row>
    <row r="126" spans="1:14" ht="12.7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3"/>
      <c r="M126" s="64"/>
      <c r="N126" s="142"/>
    </row>
    <row r="127" spans="1:14" ht="12.7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3"/>
      <c r="M127" s="64"/>
      <c r="N127" s="142"/>
    </row>
    <row r="128" spans="1:14" ht="12.7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3"/>
      <c r="M128" s="64"/>
      <c r="N128" s="142"/>
    </row>
    <row r="129" spans="1:14" ht="12.7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3"/>
      <c r="M129" s="64"/>
      <c r="N129" s="142"/>
    </row>
    <row r="130" spans="1:14" ht="12.7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3"/>
      <c r="M130" s="64"/>
      <c r="N130" s="142"/>
    </row>
    <row r="131" spans="1:14" ht="12.7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3"/>
      <c r="M131" s="64"/>
      <c r="N131" s="142"/>
    </row>
    <row r="132" spans="1:14" ht="12.7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3"/>
      <c r="M132" s="64"/>
      <c r="N132" s="142"/>
    </row>
    <row r="133" spans="1:14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3"/>
      <c r="M133" s="64"/>
      <c r="N133" s="142"/>
    </row>
    <row r="134" spans="1:14" ht="12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3"/>
      <c r="M134" s="64"/>
      <c r="N134" s="142"/>
    </row>
    <row r="135" spans="1:14" ht="12.7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3"/>
      <c r="M135" s="64"/>
      <c r="N135" s="142"/>
    </row>
    <row r="136" spans="1:14" ht="12.7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3"/>
      <c r="M136" s="64"/>
      <c r="N136" s="142"/>
    </row>
    <row r="137" spans="1:14" ht="12.7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3"/>
      <c r="M137" s="64"/>
      <c r="N137" s="142"/>
    </row>
    <row r="138" spans="1:14" ht="12.7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3"/>
      <c r="M138" s="64"/>
      <c r="N138" s="142"/>
    </row>
    <row r="139" spans="1:14" ht="12.7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3"/>
      <c r="M139" s="64"/>
      <c r="N139" s="142"/>
    </row>
    <row r="140" spans="1:14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3"/>
      <c r="M140" s="64"/>
      <c r="N140" s="142"/>
    </row>
    <row r="141" spans="1:14" ht="12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3"/>
      <c r="M141" s="64"/>
      <c r="N141" s="142"/>
    </row>
    <row r="142" spans="1:14" ht="12.7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3"/>
      <c r="M142" s="64"/>
      <c r="N142" s="142"/>
    </row>
    <row r="143" spans="1:14" ht="12.7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3"/>
      <c r="M143" s="64"/>
      <c r="N143" s="142"/>
    </row>
    <row r="144" spans="1:14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3"/>
      <c r="M144" s="64"/>
      <c r="N144" s="142"/>
    </row>
    <row r="145" spans="1:14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3"/>
      <c r="M145" s="64"/>
      <c r="N145" s="142"/>
    </row>
    <row r="146" spans="1:14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3"/>
      <c r="M146" s="64"/>
      <c r="N146" s="142"/>
    </row>
    <row r="147" spans="1:14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3"/>
      <c r="M147" s="64"/>
      <c r="N147" s="142"/>
    </row>
    <row r="148" spans="1:14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3"/>
      <c r="M148" s="64"/>
      <c r="N148" s="142"/>
    </row>
    <row r="149" spans="1:14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3"/>
      <c r="M149" s="64"/>
      <c r="N149" s="142"/>
    </row>
    <row r="150" spans="1:14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3"/>
      <c r="M150" s="64"/>
      <c r="N150" s="142"/>
    </row>
    <row r="151" spans="1:14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3"/>
      <c r="M151" s="64"/>
      <c r="N151" s="142"/>
    </row>
    <row r="152" spans="1:14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3"/>
      <c r="M152" s="64"/>
      <c r="N152" s="142"/>
    </row>
    <row r="153" spans="1:14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3"/>
      <c r="M153" s="64"/>
      <c r="N153" s="142"/>
    </row>
    <row r="154" spans="1:14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3"/>
      <c r="M154" s="64"/>
      <c r="N154" s="142"/>
    </row>
    <row r="155" spans="1:14" ht="12.7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3"/>
      <c r="M155" s="64"/>
      <c r="N155" s="142"/>
    </row>
    <row r="156" spans="1:14" ht="12.7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3"/>
      <c r="M156" s="64"/>
      <c r="N156" s="142"/>
    </row>
    <row r="157" spans="1:14" ht="12.7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3"/>
      <c r="M157" s="64"/>
      <c r="N157" s="142"/>
    </row>
    <row r="158" spans="1:14" ht="12.7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3"/>
      <c r="M158" s="64"/>
      <c r="N158" s="142"/>
    </row>
    <row r="159" spans="1:14" ht="12.7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3"/>
      <c r="M159" s="64"/>
      <c r="N159" s="142"/>
    </row>
    <row r="160" spans="1:14" ht="12.7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3"/>
      <c r="M160" s="64"/>
      <c r="N160" s="142"/>
    </row>
    <row r="161" spans="1:14" ht="12.7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3"/>
      <c r="M161" s="64"/>
      <c r="N161" s="142"/>
    </row>
    <row r="162" spans="1:14" ht="12.7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3"/>
      <c r="M162" s="64"/>
      <c r="N162" s="142"/>
    </row>
    <row r="163" spans="1:14" ht="12.7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3"/>
      <c r="M163" s="64"/>
      <c r="N163" s="142"/>
    </row>
    <row r="164" spans="1:14" ht="12.7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3"/>
      <c r="M164" s="64"/>
      <c r="N164" s="142"/>
    </row>
    <row r="165" spans="1:14" ht="12.7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3"/>
      <c r="M165" s="64"/>
      <c r="N165" s="142"/>
    </row>
    <row r="166" spans="1:14" ht="12.7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3"/>
      <c r="M166" s="64"/>
      <c r="N166" s="142"/>
    </row>
    <row r="167" spans="1:14" ht="12.7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3"/>
      <c r="M167" s="64"/>
      <c r="N167" s="142"/>
    </row>
    <row r="168" spans="1:14" ht="12.7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3"/>
      <c r="M168" s="64"/>
      <c r="N168" s="142"/>
    </row>
    <row r="169" spans="1:14" ht="12.7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3"/>
      <c r="M169" s="64"/>
      <c r="N169" s="142"/>
    </row>
    <row r="170" spans="1:14" ht="12.7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3"/>
      <c r="M170" s="64"/>
      <c r="N170" s="142"/>
    </row>
    <row r="171" spans="1:14" ht="12.7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3"/>
      <c r="M171" s="64"/>
      <c r="N171" s="142"/>
    </row>
    <row r="172" spans="1:14" ht="12.7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3"/>
      <c r="M172" s="64"/>
      <c r="N172" s="142"/>
    </row>
    <row r="173" spans="1:14" ht="12.7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3"/>
      <c r="M173" s="64"/>
      <c r="N173" s="142"/>
    </row>
    <row r="174" spans="1:14" ht="12.7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3"/>
      <c r="M174" s="64"/>
      <c r="N174" s="142"/>
    </row>
    <row r="175" spans="1:14" ht="12.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3"/>
      <c r="M175" s="64"/>
      <c r="N175" s="142"/>
    </row>
    <row r="176" spans="1:14" ht="12.7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3"/>
      <c r="M176" s="64"/>
      <c r="N176" s="142"/>
    </row>
    <row r="177" spans="1:14" ht="12.7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3"/>
      <c r="M177" s="64"/>
      <c r="N177" s="142"/>
    </row>
    <row r="178" spans="1:14" ht="12.7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3"/>
      <c r="M178" s="64"/>
      <c r="N178" s="142"/>
    </row>
    <row r="179" spans="1:14" ht="12.7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3"/>
      <c r="M179" s="64"/>
      <c r="N179" s="142"/>
    </row>
    <row r="180" spans="1:14" ht="12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3"/>
      <c r="M180" s="64"/>
      <c r="N180" s="142"/>
    </row>
    <row r="181" spans="1:14" ht="12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3"/>
      <c r="M181" s="64"/>
      <c r="N181" s="142"/>
    </row>
    <row r="182" spans="1:14" ht="12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3"/>
      <c r="M182" s="64"/>
      <c r="N182" s="142"/>
    </row>
    <row r="183" spans="1:14" ht="12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3"/>
      <c r="M183" s="64"/>
      <c r="N183" s="142"/>
    </row>
    <row r="184" spans="1:14" ht="12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3"/>
      <c r="M184" s="64"/>
      <c r="N184" s="142"/>
    </row>
    <row r="185" spans="1:14" ht="12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3"/>
      <c r="M185" s="64"/>
      <c r="N185" s="142"/>
    </row>
    <row r="186" spans="1:14" ht="12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3"/>
      <c r="M186" s="64"/>
      <c r="N186" s="142"/>
    </row>
    <row r="187" spans="1:14" ht="12.7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3"/>
      <c r="M187" s="64"/>
      <c r="N187" s="142"/>
    </row>
    <row r="188" spans="1:14" ht="12.7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3"/>
      <c r="M188" s="64"/>
      <c r="N188" s="142"/>
    </row>
    <row r="189" spans="1:14" ht="12.7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3"/>
      <c r="M189" s="64"/>
      <c r="N189" s="142"/>
    </row>
    <row r="190" spans="1:14" ht="12.7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3"/>
      <c r="M190" s="64"/>
      <c r="N190" s="142"/>
    </row>
    <row r="191" spans="1:14" ht="12.7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3"/>
      <c r="M191" s="64"/>
      <c r="N191" s="142"/>
    </row>
    <row r="192" spans="1:14" ht="12.7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3"/>
      <c r="M192" s="64"/>
      <c r="N192" s="142"/>
    </row>
    <row r="193" spans="1:14" ht="12.7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3"/>
      <c r="M193" s="64"/>
      <c r="N193" s="142"/>
    </row>
    <row r="194" spans="1:14" ht="12.7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3"/>
      <c r="M194" s="64"/>
      <c r="N194" s="142"/>
    </row>
    <row r="195" spans="1:14" ht="12.7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3"/>
      <c r="M195" s="64"/>
      <c r="N195" s="142"/>
    </row>
    <row r="196" spans="1:14" ht="12.7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3"/>
      <c r="M196" s="64"/>
      <c r="N196" s="142"/>
    </row>
    <row r="197" spans="1:14" ht="12.7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3"/>
      <c r="M197" s="64"/>
      <c r="N197" s="142"/>
    </row>
    <row r="198" spans="1:14" ht="12.7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3"/>
      <c r="M198" s="64"/>
      <c r="N198" s="142"/>
    </row>
    <row r="199" spans="1:14" ht="12.7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3"/>
      <c r="M199" s="64"/>
      <c r="N199" s="142"/>
    </row>
    <row r="200" spans="1:14" ht="12.7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3"/>
      <c r="M200" s="64"/>
      <c r="N200" s="142"/>
    </row>
    <row r="201" spans="1:14" ht="12.7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3"/>
      <c r="M201" s="64"/>
      <c r="N201" s="142"/>
    </row>
    <row r="202" spans="1:14" ht="12.7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3"/>
      <c r="M202" s="64"/>
      <c r="N202" s="142"/>
    </row>
    <row r="203" spans="1:14" ht="12.7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3"/>
      <c r="M203" s="64"/>
      <c r="N203" s="142"/>
    </row>
    <row r="204" spans="1:14" ht="12.7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3"/>
      <c r="M204" s="64"/>
      <c r="N204" s="142"/>
    </row>
    <row r="205" spans="1:14" ht="12.7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3"/>
      <c r="M205" s="64"/>
      <c r="N205" s="142"/>
    </row>
    <row r="206" spans="1:14" ht="12.7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3"/>
      <c r="M206" s="64"/>
      <c r="N206" s="142"/>
    </row>
    <row r="207" spans="1:14" ht="12.7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3"/>
      <c r="M207" s="64"/>
      <c r="N207" s="142"/>
    </row>
    <row r="208" spans="1:14" ht="12.7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3"/>
      <c r="M208" s="64"/>
      <c r="N208" s="142"/>
    </row>
    <row r="209" spans="1:14" ht="12.7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3"/>
      <c r="M209" s="64"/>
      <c r="N209" s="142"/>
    </row>
    <row r="210" spans="1:14" ht="12.7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3"/>
      <c r="M210" s="64"/>
      <c r="N210" s="142"/>
    </row>
    <row r="211" spans="1:14" ht="12.7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3"/>
      <c r="M211" s="64"/>
      <c r="N211" s="142"/>
    </row>
    <row r="212" spans="1:14" ht="12.7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3"/>
      <c r="M212" s="64"/>
      <c r="N212" s="142"/>
    </row>
    <row r="213" spans="1:14" ht="12.7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3"/>
      <c r="M213" s="64"/>
      <c r="N213" s="142"/>
    </row>
    <row r="214" spans="1:14" ht="12.7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3"/>
      <c r="M214" s="64"/>
      <c r="N214" s="142"/>
    </row>
    <row r="215" spans="1:14" ht="12.7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3"/>
      <c r="M215" s="64"/>
      <c r="N215" s="142"/>
    </row>
    <row r="216" spans="1:14" ht="12.7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3"/>
      <c r="M216" s="64"/>
      <c r="N216" s="142"/>
    </row>
    <row r="217" spans="1:14" ht="12.7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3"/>
      <c r="M217" s="64"/>
      <c r="N217" s="142"/>
    </row>
    <row r="218" spans="1:14" ht="12.7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3"/>
      <c r="M218" s="64"/>
      <c r="N218" s="142"/>
    </row>
    <row r="219" spans="1:14" ht="12.7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3"/>
      <c r="M219" s="64"/>
      <c r="N219" s="142"/>
    </row>
    <row r="220" spans="1:14" ht="12.7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3"/>
      <c r="M220" s="64"/>
      <c r="N220" s="142"/>
    </row>
    <row r="221" spans="1:14" ht="12.7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3"/>
      <c r="M221" s="64"/>
      <c r="N221" s="142"/>
    </row>
    <row r="222" spans="1:14" ht="12.7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3"/>
      <c r="M222" s="64"/>
      <c r="N222" s="142"/>
    </row>
    <row r="223" spans="1:14" ht="12.7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3"/>
      <c r="M223" s="64"/>
      <c r="N223" s="142"/>
    </row>
    <row r="224" spans="1:14" ht="12.7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3"/>
      <c r="M224" s="64"/>
      <c r="N224" s="142"/>
    </row>
    <row r="225" spans="1:14" ht="12.7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3"/>
      <c r="M225" s="64"/>
      <c r="N225" s="142"/>
    </row>
    <row r="226" spans="1:14" ht="12.7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3"/>
      <c r="M226" s="64"/>
      <c r="N226" s="142"/>
    </row>
    <row r="227" spans="1:14" ht="12.7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3"/>
      <c r="M227" s="64"/>
      <c r="N227" s="142"/>
    </row>
    <row r="228" spans="1:14" ht="12.7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3"/>
      <c r="M228" s="64"/>
      <c r="N228" s="142"/>
    </row>
    <row r="229" spans="1:14" ht="12.7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3"/>
      <c r="M229" s="64"/>
      <c r="N229" s="142"/>
    </row>
    <row r="230" spans="1:14" ht="12.7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3"/>
      <c r="M230" s="64"/>
      <c r="N230" s="142"/>
    </row>
    <row r="231" spans="1:14" ht="12.7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3"/>
      <c r="M231" s="64"/>
      <c r="N231" s="142"/>
    </row>
    <row r="232" spans="1:14" ht="12.7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3"/>
      <c r="M232" s="64"/>
      <c r="N232" s="142"/>
    </row>
    <row r="233" spans="1:14" ht="12.7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3"/>
      <c r="M233" s="64"/>
      <c r="N233" s="142"/>
    </row>
    <row r="234" spans="1:14" ht="12.7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3"/>
      <c r="M234" s="64"/>
      <c r="N234" s="142"/>
    </row>
    <row r="235" spans="1:14" ht="12.7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3"/>
      <c r="M235" s="64"/>
      <c r="N235" s="142"/>
    </row>
    <row r="236" spans="1:14" ht="12.7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3"/>
      <c r="M236" s="64"/>
      <c r="N236" s="142"/>
    </row>
    <row r="237" spans="1:14" ht="12.7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3"/>
      <c r="M237" s="64"/>
      <c r="N237" s="142"/>
    </row>
    <row r="238" spans="1:14" ht="12.7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3"/>
      <c r="M238" s="64"/>
      <c r="N238" s="142"/>
    </row>
    <row r="239" spans="1:14" ht="12.7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3"/>
      <c r="M239" s="64"/>
      <c r="N239" s="142"/>
    </row>
    <row r="240" spans="1:14" ht="12.7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3"/>
      <c r="M240" s="64"/>
      <c r="N240" s="142"/>
    </row>
    <row r="241" spans="1:14" ht="12.7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3"/>
      <c r="M241" s="64"/>
      <c r="N241" s="142"/>
    </row>
    <row r="242" spans="1:14" ht="12.7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3"/>
      <c r="M242" s="64"/>
      <c r="N242" s="142"/>
    </row>
    <row r="243" spans="1:14" ht="12.7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3"/>
      <c r="M243" s="64"/>
      <c r="N243" s="142"/>
    </row>
    <row r="244" spans="1:14" ht="12.7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3"/>
      <c r="M244" s="64"/>
      <c r="N244" s="142"/>
    </row>
    <row r="245" spans="1:14" ht="12.7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3"/>
      <c r="M245" s="64"/>
      <c r="N245" s="142"/>
    </row>
    <row r="246" spans="1:14" ht="12.7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3"/>
      <c r="M246" s="64"/>
      <c r="N246" s="142"/>
    </row>
    <row r="247" spans="1:14" ht="12.7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3"/>
      <c r="M247" s="64"/>
      <c r="N247" s="142"/>
    </row>
    <row r="248" spans="1:14" ht="12.7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3"/>
      <c r="M248" s="64"/>
      <c r="N248" s="142"/>
    </row>
    <row r="249" spans="1:14" ht="12.7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3"/>
      <c r="M249" s="64"/>
      <c r="N249" s="142"/>
    </row>
    <row r="250" spans="1:14" ht="12.7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3"/>
      <c r="M250" s="64"/>
      <c r="N250" s="142"/>
    </row>
    <row r="251" spans="1:14" ht="12.7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3"/>
      <c r="M251" s="64"/>
      <c r="N251" s="142"/>
    </row>
    <row r="252" spans="1:14" ht="12.7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3"/>
      <c r="M252" s="64"/>
      <c r="N252" s="142"/>
    </row>
    <row r="253" spans="1:14" ht="12.7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3"/>
      <c r="M253" s="64"/>
      <c r="N253" s="142"/>
    </row>
    <row r="254" spans="1:14" ht="12.7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3"/>
      <c r="M254" s="64"/>
      <c r="N254" s="142"/>
    </row>
    <row r="255" spans="1:14" ht="12.7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3"/>
      <c r="M255" s="64"/>
      <c r="N255" s="142"/>
    </row>
    <row r="256" spans="1:14" ht="12.7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3"/>
      <c r="M256" s="64"/>
      <c r="N256" s="142"/>
    </row>
    <row r="257" spans="1:14" ht="12.7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3"/>
      <c r="M257" s="64"/>
      <c r="N257" s="142"/>
    </row>
    <row r="258" spans="1:14" ht="12.7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3"/>
      <c r="M258" s="64"/>
      <c r="N258" s="142"/>
    </row>
    <row r="259" spans="1:14" ht="12.7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3"/>
      <c r="M259" s="64"/>
      <c r="N259" s="142"/>
    </row>
    <row r="260" spans="1:14" ht="12.7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3"/>
      <c r="M260" s="64"/>
      <c r="N260" s="142"/>
    </row>
    <row r="261" spans="1:14" ht="12.7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3"/>
      <c r="M261" s="64"/>
      <c r="N261" s="142"/>
    </row>
    <row r="262" spans="1:14" ht="12.7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3"/>
      <c r="M262" s="64"/>
      <c r="N262" s="142"/>
    </row>
    <row r="263" spans="1:14" ht="12.7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3"/>
      <c r="M263" s="64"/>
      <c r="N263" s="142"/>
    </row>
    <row r="264" spans="1:14" ht="12.7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3"/>
      <c r="M264" s="64"/>
      <c r="N264" s="142"/>
    </row>
    <row r="265" spans="1:14" ht="12.7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3"/>
      <c r="M265" s="64"/>
      <c r="N265" s="142"/>
    </row>
    <row r="266" spans="1:14" ht="12.7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3"/>
      <c r="M266" s="64"/>
      <c r="N266" s="142"/>
    </row>
    <row r="267" spans="1:14" ht="12.7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3"/>
      <c r="M267" s="64"/>
      <c r="N267" s="142"/>
    </row>
    <row r="268" spans="1:14" ht="12.7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3"/>
      <c r="M268" s="64"/>
      <c r="N268" s="142"/>
    </row>
    <row r="269" spans="1:14" ht="12.7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3"/>
      <c r="M269" s="64"/>
      <c r="N269" s="142"/>
    </row>
    <row r="270" spans="1:14" ht="12.7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3"/>
      <c r="M270" s="64"/>
      <c r="N270" s="142"/>
    </row>
    <row r="271" spans="1:14" ht="12.7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3"/>
      <c r="M271" s="64"/>
      <c r="N271" s="142"/>
    </row>
    <row r="272" spans="1:14" ht="12.7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3"/>
      <c r="M272" s="64"/>
      <c r="N272" s="142"/>
    </row>
    <row r="273" spans="1:14" ht="12.7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3"/>
      <c r="M273" s="64"/>
      <c r="N273" s="142"/>
    </row>
    <row r="274" spans="1:14" ht="12.7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3"/>
      <c r="M274" s="64"/>
      <c r="N274" s="142"/>
    </row>
    <row r="275" spans="1:14" ht="12.7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3"/>
      <c r="M275" s="64"/>
      <c r="N275" s="142"/>
    </row>
    <row r="276" spans="1:14" ht="12.7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3"/>
      <c r="M276" s="64"/>
      <c r="N276" s="142"/>
    </row>
    <row r="277" spans="1:14" ht="12.7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3"/>
      <c r="M277" s="64"/>
      <c r="N277" s="142"/>
    </row>
    <row r="278" spans="1:14" ht="12.7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3"/>
      <c r="M278" s="64"/>
      <c r="N278" s="142"/>
    </row>
    <row r="279" spans="1:14" ht="12.7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3"/>
      <c r="M279" s="64"/>
      <c r="N279" s="142"/>
    </row>
    <row r="280" spans="1:14" ht="12.7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3"/>
      <c r="M280" s="64"/>
      <c r="N280" s="142"/>
    </row>
    <row r="281" spans="1:14" ht="12.7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3"/>
      <c r="M281" s="64"/>
      <c r="N281" s="142"/>
    </row>
    <row r="282" spans="1:14" ht="12.7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3"/>
      <c r="M282" s="64"/>
      <c r="N282" s="142"/>
    </row>
    <row r="283" spans="1:14" ht="12.7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3"/>
      <c r="M283" s="64"/>
      <c r="N283" s="142"/>
    </row>
    <row r="284" spans="1:14" ht="12.7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3"/>
      <c r="M284" s="64"/>
      <c r="N284" s="142"/>
    </row>
    <row r="285" spans="1:14" ht="12.7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3"/>
      <c r="M285" s="64"/>
      <c r="N285" s="142"/>
    </row>
    <row r="286" spans="1:14" ht="12.7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3"/>
      <c r="M286" s="64"/>
      <c r="N286" s="142"/>
    </row>
    <row r="287" spans="1:14" ht="12.7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3"/>
      <c r="M287" s="64"/>
      <c r="N287" s="142"/>
    </row>
    <row r="288" spans="1:14" ht="12.7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3"/>
      <c r="M288" s="64"/>
      <c r="N288" s="142"/>
    </row>
    <row r="289" spans="1:14" ht="12.7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3"/>
      <c r="M289" s="64"/>
      <c r="N289" s="142"/>
    </row>
    <row r="290" spans="1:14" ht="12.7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3"/>
      <c r="M290" s="64"/>
      <c r="N290" s="142"/>
    </row>
    <row r="291" spans="1:14" ht="12.7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3"/>
      <c r="M291" s="64"/>
      <c r="N291" s="142"/>
    </row>
    <row r="292" spans="1:14" ht="12.7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3"/>
      <c r="M292" s="64"/>
      <c r="N292" s="142"/>
    </row>
    <row r="293" spans="1:14" ht="12.7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3"/>
      <c r="M293" s="64"/>
      <c r="N293" s="142"/>
    </row>
    <row r="294" spans="1:14" ht="12.7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3"/>
      <c r="M294" s="64"/>
      <c r="N294" s="142"/>
    </row>
    <row r="295" spans="1:14" ht="12.7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3"/>
      <c r="M295" s="64"/>
      <c r="N295" s="142"/>
    </row>
    <row r="296" spans="1:14" ht="12.7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3"/>
      <c r="M296" s="64"/>
      <c r="N296" s="142"/>
    </row>
    <row r="297" spans="1:14" ht="12.7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3"/>
      <c r="M297" s="64"/>
      <c r="N297" s="142"/>
    </row>
    <row r="298" spans="1:14" ht="12.7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3"/>
      <c r="M298" s="64"/>
      <c r="N298" s="142"/>
    </row>
    <row r="299" spans="1:14" ht="12.7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3"/>
      <c r="M299" s="64"/>
      <c r="N299" s="142"/>
    </row>
    <row r="300" spans="1:14" ht="12.7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3"/>
      <c r="M300" s="64"/>
      <c r="N300" s="142"/>
    </row>
    <row r="301" spans="1:14" ht="12.7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3"/>
      <c r="M301" s="64"/>
      <c r="N301" s="142"/>
    </row>
    <row r="302" spans="1:14" ht="12.7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3"/>
      <c r="M302" s="64"/>
      <c r="N302" s="142"/>
    </row>
    <row r="303" spans="1:14" ht="12.7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3"/>
      <c r="M303" s="64"/>
      <c r="N303" s="142"/>
    </row>
    <row r="304" spans="1:14" ht="12.7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3"/>
      <c r="M304" s="64"/>
      <c r="N304" s="142"/>
    </row>
    <row r="305" spans="1:14" ht="12.7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3"/>
      <c r="M305" s="64"/>
      <c r="N305" s="142"/>
    </row>
    <row r="306" spans="1:14" ht="12.7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3"/>
      <c r="M306" s="64"/>
      <c r="N306" s="142"/>
    </row>
    <row r="307" spans="1:14" ht="12.7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3"/>
      <c r="M307" s="64"/>
      <c r="N307" s="142"/>
    </row>
    <row r="308" spans="1:14" ht="12.7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3"/>
      <c r="M308" s="64"/>
      <c r="N308" s="142"/>
    </row>
    <row r="309" spans="1:14" ht="12.7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3"/>
      <c r="M309" s="64"/>
      <c r="N309" s="142"/>
    </row>
    <row r="310" spans="1:14" ht="12.7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3"/>
      <c r="M310" s="64"/>
      <c r="N310" s="142"/>
    </row>
    <row r="311" spans="1:14" ht="12.7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3"/>
      <c r="M311" s="64"/>
      <c r="N311" s="142"/>
    </row>
    <row r="312" spans="1:14" ht="12.7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3"/>
      <c r="M312" s="64"/>
      <c r="N312" s="142"/>
    </row>
    <row r="313" spans="1:14" ht="12.7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3"/>
      <c r="M313" s="64"/>
      <c r="N313" s="142"/>
    </row>
    <row r="314" spans="1:14" ht="12.7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3"/>
      <c r="M314" s="64"/>
      <c r="N314" s="142"/>
    </row>
    <row r="315" spans="1:14" ht="12.7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3"/>
      <c r="M315" s="64"/>
      <c r="N315" s="142"/>
    </row>
    <row r="316" spans="1:14" ht="12.7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3"/>
      <c r="M316" s="64"/>
      <c r="N316" s="142"/>
    </row>
    <row r="317" spans="1:14" ht="12.7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3"/>
      <c r="M317" s="64"/>
      <c r="N317" s="142"/>
    </row>
    <row r="318" spans="1:14" ht="12.7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3"/>
      <c r="M318" s="64"/>
      <c r="N318" s="142"/>
    </row>
    <row r="319" spans="1:14" ht="12.7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3"/>
      <c r="M319" s="64"/>
      <c r="N319" s="142"/>
    </row>
    <row r="320" spans="1:14" ht="12.7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3"/>
      <c r="M320" s="64"/>
      <c r="N320" s="142"/>
    </row>
    <row r="321" spans="1:14" ht="12.7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3"/>
      <c r="M321" s="64"/>
      <c r="N321" s="142"/>
    </row>
    <row r="322" spans="1:14" ht="12.7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3"/>
      <c r="M322" s="64"/>
      <c r="N322" s="142"/>
    </row>
    <row r="323" spans="1:14" ht="12.7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3"/>
      <c r="M323" s="64"/>
      <c r="N323" s="142"/>
    </row>
    <row r="324" spans="1:14" ht="12.7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3"/>
      <c r="M324" s="64"/>
      <c r="N324" s="142"/>
    </row>
    <row r="325" spans="1:14" ht="12.7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3"/>
      <c r="M325" s="64"/>
      <c r="N325" s="142"/>
    </row>
    <row r="326" spans="1:14" ht="12.7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3"/>
      <c r="M326" s="64"/>
      <c r="N326" s="142"/>
    </row>
    <row r="327" spans="1:14" ht="12.7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3"/>
      <c r="M327" s="64"/>
      <c r="N327" s="142"/>
    </row>
    <row r="328" spans="1:14" ht="12.7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3"/>
      <c r="M328" s="64"/>
      <c r="N328" s="142"/>
    </row>
    <row r="329" spans="1:14" ht="12.7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3"/>
      <c r="M329" s="64"/>
      <c r="N329" s="142"/>
    </row>
    <row r="330" spans="1:14" ht="12.7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3"/>
      <c r="M330" s="64"/>
      <c r="N330" s="142"/>
    </row>
    <row r="331" spans="1:14" ht="12.7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3"/>
      <c r="M331" s="64"/>
      <c r="N331" s="142"/>
    </row>
    <row r="332" spans="1:14" ht="12.7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3"/>
      <c r="M332" s="64"/>
      <c r="N332" s="142"/>
    </row>
    <row r="333" spans="1:14" ht="12.7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3"/>
      <c r="M333" s="64"/>
      <c r="N333" s="142"/>
    </row>
    <row r="334" spans="1:14" ht="12.7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3"/>
      <c r="M334" s="64"/>
      <c r="N334" s="142"/>
    </row>
    <row r="335" spans="1:14" ht="12.7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3"/>
      <c r="M335" s="64"/>
      <c r="N335" s="142"/>
    </row>
    <row r="336" spans="1:14" ht="12.7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3"/>
      <c r="M336" s="64"/>
      <c r="N336" s="142"/>
    </row>
    <row r="337" spans="1:14" ht="12.7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3"/>
      <c r="M337" s="64"/>
      <c r="N337" s="142"/>
    </row>
    <row r="338" spans="1:14" ht="12.7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3"/>
      <c r="M338" s="64"/>
      <c r="N338" s="142"/>
    </row>
    <row r="339" spans="1:14" ht="12.7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3"/>
      <c r="M339" s="64"/>
      <c r="N339" s="142"/>
    </row>
    <row r="340" spans="1:14" ht="12.7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3"/>
      <c r="M340" s="64"/>
      <c r="N340" s="142"/>
    </row>
    <row r="341" spans="1:14" ht="12.7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3"/>
      <c r="M341" s="64"/>
      <c r="N341" s="142"/>
    </row>
    <row r="342" spans="1:14" ht="12.7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3"/>
      <c r="M342" s="64"/>
      <c r="N342" s="142"/>
    </row>
    <row r="343" spans="1:14" ht="12.7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3"/>
      <c r="M343" s="64"/>
      <c r="N343" s="142"/>
    </row>
    <row r="344" spans="1:14" ht="12.7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3"/>
      <c r="M344" s="64"/>
      <c r="N344" s="142"/>
    </row>
    <row r="345" spans="1:14" ht="12.7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3"/>
      <c r="M345" s="64"/>
      <c r="N345" s="142"/>
    </row>
    <row r="346" spans="1:14" ht="12.7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3"/>
      <c r="M346" s="64"/>
      <c r="N346" s="142"/>
    </row>
    <row r="347" spans="1:14" ht="12.7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3"/>
      <c r="M347" s="64"/>
      <c r="N347" s="142"/>
    </row>
    <row r="348" spans="1:14" ht="12.7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3"/>
      <c r="M348" s="64"/>
      <c r="N348" s="142"/>
    </row>
    <row r="349" spans="1:14" ht="12.7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3"/>
      <c r="M349" s="64"/>
      <c r="N349" s="142"/>
    </row>
    <row r="350" spans="1:14" ht="12.7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3"/>
      <c r="M350" s="64"/>
      <c r="N350" s="142"/>
    </row>
    <row r="351" spans="1:14" ht="12.7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3"/>
      <c r="M351" s="64"/>
      <c r="N351" s="142"/>
    </row>
    <row r="352" spans="1:14" ht="12.7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3"/>
      <c r="M352" s="64"/>
      <c r="N352" s="142"/>
    </row>
    <row r="353" spans="1:14" ht="12.7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3"/>
      <c r="M353" s="64"/>
      <c r="N353" s="142"/>
    </row>
    <row r="354" spans="1:14" ht="12.7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3"/>
      <c r="M354" s="64"/>
      <c r="N354" s="142"/>
    </row>
    <row r="355" spans="1:14" ht="12.7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3"/>
      <c r="M355" s="64"/>
      <c r="N355" s="142"/>
    </row>
    <row r="356" spans="1:14" ht="12.7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3"/>
      <c r="M356" s="64"/>
      <c r="N356" s="142"/>
    </row>
    <row r="357" spans="1:14" ht="12.7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3"/>
      <c r="M357" s="64"/>
      <c r="N357" s="142"/>
    </row>
    <row r="358" spans="1:14" ht="12.7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3"/>
      <c r="M358" s="64"/>
      <c r="N358" s="142"/>
    </row>
    <row r="359" spans="1:14" ht="12.7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3"/>
      <c r="M359" s="64"/>
      <c r="N359" s="142"/>
    </row>
    <row r="360" spans="1:14" ht="12.7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3"/>
      <c r="M360" s="64"/>
      <c r="N360" s="142"/>
    </row>
    <row r="361" spans="1:14" ht="12.7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3"/>
      <c r="M361" s="64"/>
      <c r="N361" s="142"/>
    </row>
    <row r="362" spans="1:14" ht="12.7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3"/>
      <c r="M362" s="64"/>
      <c r="N362" s="142"/>
    </row>
    <row r="363" spans="1:14" ht="12.7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3"/>
      <c r="M363" s="64"/>
      <c r="N363" s="142"/>
    </row>
    <row r="364" spans="1:14" ht="12.7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3"/>
      <c r="M364" s="64"/>
      <c r="N364" s="142"/>
    </row>
    <row r="365" spans="1:14" ht="12.7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3"/>
      <c r="M365" s="64"/>
      <c r="N365" s="142"/>
    </row>
    <row r="366" spans="1:14" ht="12.7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3"/>
      <c r="M366" s="64"/>
      <c r="N366" s="142"/>
    </row>
    <row r="367" spans="1:14" ht="12.7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3"/>
      <c r="M367" s="64"/>
      <c r="N367" s="142"/>
    </row>
    <row r="368" spans="1:14" ht="12.7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3"/>
      <c r="M368" s="64"/>
      <c r="N368" s="142"/>
    </row>
    <row r="369" spans="1:14" ht="12.7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3"/>
      <c r="M369" s="64"/>
      <c r="N369" s="142"/>
    </row>
    <row r="370" spans="1:14" ht="12.7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3"/>
      <c r="M370" s="64"/>
      <c r="N370" s="142"/>
    </row>
    <row r="371" spans="1:14" ht="12.7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3"/>
      <c r="M371" s="64"/>
      <c r="N371" s="142"/>
    </row>
    <row r="372" spans="1:14" ht="12.7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3"/>
      <c r="M372" s="64"/>
      <c r="N372" s="142"/>
    </row>
    <row r="373" spans="1:14" ht="12.7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3"/>
      <c r="M373" s="64"/>
      <c r="N373" s="142"/>
    </row>
    <row r="374" spans="1:14" ht="12.7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3"/>
      <c r="M374" s="64"/>
      <c r="N374" s="142"/>
    </row>
    <row r="375" spans="1:14" ht="12.7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3"/>
      <c r="M375" s="64"/>
      <c r="N375" s="142"/>
    </row>
    <row r="376" spans="1:14" ht="12.7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3"/>
      <c r="M376" s="64"/>
      <c r="N376" s="142"/>
    </row>
    <row r="377" spans="1:14" ht="12.7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3"/>
      <c r="M377" s="64"/>
      <c r="N377" s="142"/>
    </row>
    <row r="378" spans="1:14" ht="12.7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3"/>
      <c r="M378" s="64"/>
      <c r="N378" s="142"/>
    </row>
    <row r="379" spans="1:14" ht="12.7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3"/>
      <c r="M379" s="64"/>
      <c r="N379" s="142"/>
    </row>
    <row r="380" spans="1:14" ht="12.7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3"/>
      <c r="M380" s="64"/>
      <c r="N380" s="142"/>
    </row>
    <row r="381" spans="1:14" ht="12.7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3"/>
      <c r="M381" s="64"/>
      <c r="N381" s="142"/>
    </row>
    <row r="382" spans="1:14" ht="12.7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3"/>
      <c r="M382" s="64"/>
      <c r="N382" s="142"/>
    </row>
    <row r="383" spans="1:14" ht="12.7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3"/>
      <c r="M383" s="64"/>
      <c r="N383" s="142"/>
    </row>
    <row r="384" spans="1:14" ht="12.7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3"/>
      <c r="M384" s="64"/>
      <c r="N384" s="142"/>
    </row>
    <row r="385" spans="1:14" ht="12.7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3"/>
      <c r="M385" s="64"/>
      <c r="N385" s="142"/>
    </row>
    <row r="386" spans="1:14" ht="12.7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3"/>
      <c r="M386" s="64"/>
      <c r="N386" s="142"/>
    </row>
    <row r="387" spans="1:14" ht="12.7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3"/>
      <c r="M387" s="64"/>
      <c r="N387" s="142"/>
    </row>
    <row r="388" spans="1:14" ht="12.7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3"/>
      <c r="M388" s="64"/>
      <c r="N388" s="142"/>
    </row>
    <row r="389" spans="1:14" ht="12.7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3"/>
      <c r="M389" s="64"/>
      <c r="N389" s="142"/>
    </row>
    <row r="390" spans="1:14" ht="12.7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3"/>
      <c r="M390" s="64"/>
      <c r="N390" s="142"/>
    </row>
    <row r="391" spans="1:14" ht="12.7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3"/>
      <c r="M391" s="64"/>
      <c r="N391" s="142"/>
    </row>
    <row r="392" spans="1:14" ht="12.7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3"/>
      <c r="M392" s="64"/>
      <c r="N392" s="142"/>
    </row>
    <row r="393" spans="1:14" ht="12.7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3"/>
      <c r="M393" s="64"/>
      <c r="N393" s="142"/>
    </row>
    <row r="394" spans="1:14" ht="12.7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3"/>
      <c r="M394" s="64"/>
      <c r="N394" s="142"/>
    </row>
    <row r="395" spans="1:14" ht="12.7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3"/>
      <c r="M395" s="64"/>
      <c r="N395" s="142"/>
    </row>
    <row r="396" spans="1:14" ht="12.7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3"/>
      <c r="M396" s="64"/>
      <c r="N396" s="142"/>
    </row>
    <row r="397" spans="1:14" ht="12.7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3"/>
      <c r="M397" s="64"/>
      <c r="N397" s="142"/>
    </row>
    <row r="398" spans="1:14" ht="12.7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3"/>
      <c r="M398" s="64"/>
      <c r="N398" s="142"/>
    </row>
    <row r="399" spans="1:14" ht="12.7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3"/>
      <c r="M399" s="64"/>
      <c r="N399" s="142"/>
    </row>
    <row r="400" spans="1:14" ht="12.7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3"/>
      <c r="M400" s="64"/>
      <c r="N400" s="142"/>
    </row>
    <row r="401" spans="1:14" ht="12.7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3"/>
      <c r="M401" s="64"/>
      <c r="N401" s="142"/>
    </row>
    <row r="402" spans="1:14" ht="12.7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3"/>
      <c r="M402" s="64"/>
      <c r="N402" s="142"/>
    </row>
    <row r="403" spans="1:14" ht="12.7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3"/>
      <c r="M403" s="64"/>
      <c r="N403" s="142"/>
    </row>
    <row r="404" spans="1:14" ht="12.7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3"/>
      <c r="M404" s="64"/>
      <c r="N404" s="142"/>
    </row>
    <row r="405" spans="1:14" ht="12.7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3"/>
      <c r="M405" s="64"/>
      <c r="N405" s="142"/>
    </row>
    <row r="406" spans="1:14" ht="12.7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3"/>
      <c r="M406" s="64"/>
      <c r="N406" s="142"/>
    </row>
    <row r="407" spans="1:14" ht="12.7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3"/>
      <c r="M407" s="64"/>
      <c r="N407" s="142"/>
    </row>
    <row r="408" spans="1:14" ht="12.7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3"/>
      <c r="M408" s="64"/>
      <c r="N408" s="142"/>
    </row>
    <row r="409" spans="1:14" ht="12.7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3"/>
      <c r="M409" s="64"/>
      <c r="N409" s="142"/>
    </row>
    <row r="410" spans="1:14" ht="12.7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3"/>
      <c r="M410" s="64"/>
      <c r="N410" s="142"/>
    </row>
    <row r="411" spans="1:14" ht="12.7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3"/>
      <c r="M411" s="64"/>
      <c r="N411" s="142"/>
    </row>
    <row r="412" spans="1:14" ht="12.7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3"/>
      <c r="M412" s="64"/>
      <c r="N412" s="142"/>
    </row>
    <row r="413" spans="1:14" ht="12.7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3"/>
      <c r="M413" s="64"/>
      <c r="N413" s="142"/>
    </row>
    <row r="414" spans="1:14" ht="12.7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3"/>
      <c r="M414" s="64"/>
      <c r="N414" s="142"/>
    </row>
    <row r="415" spans="1:14" ht="12.7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3"/>
      <c r="M415" s="64"/>
      <c r="N415" s="142"/>
    </row>
    <row r="416" spans="1:14" ht="12.7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3"/>
      <c r="M416" s="64"/>
      <c r="N416" s="142"/>
    </row>
    <row r="417" spans="1:14" ht="12.7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3"/>
      <c r="M417" s="64"/>
      <c r="N417" s="142"/>
    </row>
    <row r="418" spans="1:14" ht="12.7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3"/>
      <c r="M418" s="64"/>
      <c r="N418" s="142"/>
    </row>
    <row r="419" spans="1:14" ht="12.7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3"/>
      <c r="M419" s="64"/>
      <c r="N419" s="142"/>
    </row>
  </sheetData>
  <sheetProtection/>
  <mergeCells count="26">
    <mergeCell ref="B99:K99"/>
    <mergeCell ref="B101:K101"/>
    <mergeCell ref="B80:K80"/>
    <mergeCell ref="B82:K82"/>
    <mergeCell ref="B87:K87"/>
    <mergeCell ref="B91:K91"/>
    <mergeCell ref="B95:K95"/>
    <mergeCell ref="B97:K97"/>
    <mergeCell ref="B38:K38"/>
    <mergeCell ref="B52:K52"/>
    <mergeCell ref="B67:D67"/>
    <mergeCell ref="B74:K74"/>
    <mergeCell ref="B76:K76"/>
    <mergeCell ref="B78:K78"/>
    <mergeCell ref="B23:K23"/>
    <mergeCell ref="B25:K25"/>
    <mergeCell ref="B27:K27"/>
    <mergeCell ref="B31:K31"/>
    <mergeCell ref="B33:K33"/>
    <mergeCell ref="B35:K35"/>
    <mergeCell ref="B3:N3"/>
    <mergeCell ref="B4:K4"/>
    <mergeCell ref="B6:K6"/>
    <mergeCell ref="B7:K7"/>
    <mergeCell ref="B8:K8"/>
    <mergeCell ref="B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115" zoomScaleNormal="115" zoomScalePageLayoutView="0" workbookViewId="0" topLeftCell="A1">
      <selection activeCell="L4" sqref="L4"/>
    </sheetView>
  </sheetViews>
  <sheetFormatPr defaultColWidth="9.140625" defaultRowHeight="12.75"/>
  <cols>
    <col min="7" max="7" width="14.140625" style="0" customWidth="1"/>
    <col min="8" max="8" width="12.57421875" style="0" customWidth="1"/>
    <col min="9" max="9" width="12.00390625" style="0" customWidth="1"/>
    <col min="10" max="10" width="11.57421875" style="0" customWidth="1"/>
    <col min="11" max="11" width="13.421875" style="0" customWidth="1"/>
    <col min="12" max="12" width="16.140625" style="0" customWidth="1"/>
    <col min="13" max="13" width="12.57421875" style="0" customWidth="1"/>
    <col min="14" max="14" width="12.8515625" style="0" customWidth="1"/>
    <col min="15" max="15" width="16.28125" style="0" customWidth="1"/>
    <col min="17" max="17" width="6.7109375" style="0" customWidth="1"/>
    <col min="18" max="18" width="10.421875" style="0" customWidth="1"/>
    <col min="19" max="19" width="12.421875" style="0" customWidth="1"/>
  </cols>
  <sheetData>
    <row r="1" spans="1:21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ht="23.25" thickBot="1">
      <c r="A2" s="315" t="s">
        <v>102</v>
      </c>
      <c r="B2" s="316"/>
      <c r="C2" s="316"/>
      <c r="D2" s="316"/>
      <c r="E2" s="316"/>
      <c r="F2" s="316"/>
      <c r="G2" s="316"/>
      <c r="H2" s="316" t="s">
        <v>129</v>
      </c>
      <c r="I2" s="316"/>
      <c r="J2" s="316"/>
      <c r="K2" s="235" t="s">
        <v>130</v>
      </c>
      <c r="L2" s="315" t="s">
        <v>129</v>
      </c>
      <c r="M2" s="316"/>
      <c r="N2" s="317"/>
      <c r="O2" s="235" t="s">
        <v>131</v>
      </c>
      <c r="P2" s="315" t="s">
        <v>129</v>
      </c>
      <c r="Q2" s="316"/>
      <c r="R2" s="316"/>
      <c r="S2" s="317"/>
      <c r="T2" s="170"/>
      <c r="U2" s="170"/>
    </row>
    <row r="3" spans="1:21" ht="13.5" thickBot="1">
      <c r="A3" s="315">
        <v>2018</v>
      </c>
      <c r="B3" s="316"/>
      <c r="C3" s="316"/>
      <c r="D3" s="316"/>
      <c r="E3" s="316"/>
      <c r="F3" s="316"/>
      <c r="G3" s="316"/>
      <c r="H3" s="316"/>
      <c r="I3" s="316"/>
      <c r="J3" s="316"/>
      <c r="K3" s="316">
        <v>2019</v>
      </c>
      <c r="L3" s="316"/>
      <c r="M3" s="316"/>
      <c r="N3" s="317"/>
      <c r="O3" s="318">
        <v>2020</v>
      </c>
      <c r="P3" s="316"/>
      <c r="Q3" s="316"/>
      <c r="R3" s="316"/>
      <c r="S3" s="317"/>
      <c r="T3" s="170"/>
      <c r="U3" s="170"/>
    </row>
    <row r="4" spans="1:21" ht="79.5" thickBot="1">
      <c r="A4" s="315" t="s">
        <v>132</v>
      </c>
      <c r="B4" s="316"/>
      <c r="C4" s="316"/>
      <c r="D4" s="316"/>
      <c r="E4" s="316"/>
      <c r="F4" s="319"/>
      <c r="G4" s="171" t="s">
        <v>133</v>
      </c>
      <c r="H4" s="172" t="s">
        <v>106</v>
      </c>
      <c r="I4" s="173" t="s">
        <v>107</v>
      </c>
      <c r="J4" s="236" t="s">
        <v>108</v>
      </c>
      <c r="K4" s="174" t="s">
        <v>133</v>
      </c>
      <c r="L4" s="175" t="s">
        <v>106</v>
      </c>
      <c r="M4" s="176" t="s">
        <v>107</v>
      </c>
      <c r="N4" s="176" t="s">
        <v>108</v>
      </c>
      <c r="O4" s="174" t="s">
        <v>133</v>
      </c>
      <c r="P4" s="320" t="s">
        <v>106</v>
      </c>
      <c r="Q4" s="321"/>
      <c r="R4" s="176" t="s">
        <v>107</v>
      </c>
      <c r="S4" s="176" t="s">
        <v>108</v>
      </c>
      <c r="T4" s="170"/>
      <c r="U4" s="170"/>
    </row>
    <row r="5" spans="1:21" ht="13.5" thickBot="1">
      <c r="A5" s="177"/>
      <c r="B5" s="178"/>
      <c r="C5" s="178"/>
      <c r="D5" s="178"/>
      <c r="E5" s="178"/>
      <c r="F5" s="179"/>
      <c r="G5" s="180"/>
      <c r="H5" s="181" t="s">
        <v>109</v>
      </c>
      <c r="I5" s="182" t="s">
        <v>109</v>
      </c>
      <c r="J5" s="183" t="s">
        <v>109</v>
      </c>
      <c r="K5" s="184"/>
      <c r="L5" s="185" t="s">
        <v>109</v>
      </c>
      <c r="M5" s="186" t="s">
        <v>109</v>
      </c>
      <c r="N5" s="187" t="s">
        <v>109</v>
      </c>
      <c r="O5" s="184"/>
      <c r="P5" s="322" t="s">
        <v>109</v>
      </c>
      <c r="Q5" s="323"/>
      <c r="R5" s="186" t="s">
        <v>109</v>
      </c>
      <c r="S5" s="187" t="s">
        <v>109</v>
      </c>
      <c r="T5" s="170"/>
      <c r="U5" s="170"/>
    </row>
    <row r="6" spans="1:21" ht="12.75">
      <c r="A6" s="324" t="s">
        <v>110</v>
      </c>
      <c r="B6" s="325"/>
      <c r="C6" s="325"/>
      <c r="D6" s="188"/>
      <c r="E6" s="188"/>
      <c r="F6" s="189"/>
      <c r="G6" s="190" t="s">
        <v>134</v>
      </c>
      <c r="H6" s="191"/>
      <c r="I6" s="192"/>
      <c r="J6" s="193">
        <v>0</v>
      </c>
      <c r="K6" s="190" t="s">
        <v>134</v>
      </c>
      <c r="L6" s="194"/>
      <c r="M6" s="195"/>
      <c r="N6" s="193">
        <v>0</v>
      </c>
      <c r="O6" s="190" t="s">
        <v>134</v>
      </c>
      <c r="P6" s="326"/>
      <c r="Q6" s="327"/>
      <c r="R6" s="196"/>
      <c r="S6" s="193">
        <v>0</v>
      </c>
      <c r="T6" s="170"/>
      <c r="U6" s="170"/>
    </row>
    <row r="7" spans="1:21" ht="12.75">
      <c r="A7" s="328" t="s">
        <v>111</v>
      </c>
      <c r="B7" s="329"/>
      <c r="C7" s="329"/>
      <c r="D7" s="329"/>
      <c r="E7" s="197"/>
      <c r="F7" s="195"/>
      <c r="G7" s="195"/>
      <c r="H7" s="178"/>
      <c r="I7" s="192"/>
      <c r="J7" s="195"/>
      <c r="K7" s="195"/>
      <c r="L7" s="194"/>
      <c r="M7" s="195"/>
      <c r="N7" s="195"/>
      <c r="O7" s="195"/>
      <c r="P7" s="330"/>
      <c r="Q7" s="331"/>
      <c r="R7" s="196"/>
      <c r="S7" s="196"/>
      <c r="T7" s="170"/>
      <c r="U7" s="170"/>
    </row>
    <row r="8" spans="1:21" ht="12.75">
      <c r="A8" s="328" t="s">
        <v>135</v>
      </c>
      <c r="B8" s="329"/>
      <c r="C8" s="329"/>
      <c r="D8" s="329"/>
      <c r="E8" s="197"/>
      <c r="F8" s="195"/>
      <c r="G8" s="198"/>
      <c r="H8" s="178"/>
      <c r="I8" s="192"/>
      <c r="J8" s="195"/>
      <c r="K8" s="195"/>
      <c r="L8" s="194"/>
      <c r="M8" s="195"/>
      <c r="N8" s="195"/>
      <c r="O8" s="195"/>
      <c r="P8" s="330"/>
      <c r="Q8" s="331"/>
      <c r="R8" s="196"/>
      <c r="S8" s="196"/>
      <c r="T8" s="170"/>
      <c r="U8" s="170"/>
    </row>
    <row r="9" spans="1:21" ht="12.75">
      <c r="A9" s="328" t="s">
        <v>136</v>
      </c>
      <c r="B9" s="329"/>
      <c r="C9" s="197"/>
      <c r="D9" s="197"/>
      <c r="E9" s="197"/>
      <c r="F9" s="195"/>
      <c r="G9" s="195"/>
      <c r="H9" s="178"/>
      <c r="I9" s="192"/>
      <c r="J9" s="195"/>
      <c r="K9" s="195"/>
      <c r="L9" s="194"/>
      <c r="M9" s="195"/>
      <c r="N9" s="195"/>
      <c r="O9" s="195"/>
      <c r="P9" s="330"/>
      <c r="Q9" s="331"/>
      <c r="R9" s="196"/>
      <c r="S9" s="196"/>
      <c r="T9" s="170"/>
      <c r="U9" s="170"/>
    </row>
    <row r="10" spans="1:21" ht="12.75">
      <c r="A10" s="328" t="s">
        <v>113</v>
      </c>
      <c r="B10" s="329"/>
      <c r="C10" s="329"/>
      <c r="D10" s="329"/>
      <c r="E10" s="197"/>
      <c r="F10" s="195"/>
      <c r="G10" s="195"/>
      <c r="H10" s="178"/>
      <c r="I10" s="192"/>
      <c r="J10" s="195"/>
      <c r="K10" s="195"/>
      <c r="L10" s="194"/>
      <c r="M10" s="195"/>
      <c r="N10" s="195"/>
      <c r="O10" s="195"/>
      <c r="P10" s="330"/>
      <c r="Q10" s="331"/>
      <c r="R10" s="196"/>
      <c r="S10" s="196"/>
      <c r="T10" s="170"/>
      <c r="U10" s="170"/>
    </row>
    <row r="11" spans="1:21" ht="12.75">
      <c r="A11" s="328" t="s">
        <v>114</v>
      </c>
      <c r="B11" s="329"/>
      <c r="C11" s="329"/>
      <c r="D11" s="197"/>
      <c r="E11" s="197"/>
      <c r="F11" s="195"/>
      <c r="G11" s="195"/>
      <c r="H11" s="178"/>
      <c r="I11" s="192"/>
      <c r="J11" s="195"/>
      <c r="K11" s="195"/>
      <c r="L11" s="194"/>
      <c r="M11" s="195"/>
      <c r="N11" s="195"/>
      <c r="O11" s="195"/>
      <c r="P11" s="330"/>
      <c r="Q11" s="331"/>
      <c r="R11" s="196"/>
      <c r="S11" s="196"/>
      <c r="T11" s="170"/>
      <c r="U11" s="170"/>
    </row>
    <row r="12" spans="1:21" ht="12.75">
      <c r="A12" s="328" t="s">
        <v>137</v>
      </c>
      <c r="B12" s="329"/>
      <c r="C12" s="329"/>
      <c r="D12" s="197"/>
      <c r="E12" s="197"/>
      <c r="F12" s="195"/>
      <c r="G12" s="195"/>
      <c r="H12" s="178"/>
      <c r="I12" s="192"/>
      <c r="J12" s="195"/>
      <c r="K12" s="197"/>
      <c r="L12" s="199"/>
      <c r="M12" s="195"/>
      <c r="N12" s="195"/>
      <c r="O12" s="197"/>
      <c r="P12" s="330"/>
      <c r="Q12" s="331"/>
      <c r="R12" s="196"/>
      <c r="S12" s="196"/>
      <c r="T12" s="170"/>
      <c r="U12" s="170"/>
    </row>
    <row r="13" spans="1:21" ht="12.75">
      <c r="A13" s="332" t="s">
        <v>116</v>
      </c>
      <c r="B13" s="333"/>
      <c r="C13" s="333"/>
      <c r="D13" s="333"/>
      <c r="E13" s="200"/>
      <c r="F13" s="201"/>
      <c r="G13" s="193">
        <v>0</v>
      </c>
      <c r="H13" s="202"/>
      <c r="I13" s="192"/>
      <c r="J13" s="196" t="s">
        <v>134</v>
      </c>
      <c r="K13" s="193" t="s">
        <v>134</v>
      </c>
      <c r="L13" s="194"/>
      <c r="M13" s="203"/>
      <c r="N13" s="203"/>
      <c r="O13" s="193" t="s">
        <v>134</v>
      </c>
      <c r="P13" s="330"/>
      <c r="Q13" s="331"/>
      <c r="R13" s="196"/>
      <c r="S13" s="196"/>
      <c r="T13" s="170"/>
      <c r="U13" s="170"/>
    </row>
    <row r="14" spans="1:21" ht="12.75">
      <c r="A14" s="204"/>
      <c r="B14" s="197"/>
      <c r="C14" s="197"/>
      <c r="D14" s="197"/>
      <c r="E14" s="197"/>
      <c r="F14" s="195"/>
      <c r="G14" s="195"/>
      <c r="H14" s="178"/>
      <c r="I14" s="192"/>
      <c r="J14" s="195"/>
      <c r="K14" s="195"/>
      <c r="L14" s="194"/>
      <c r="M14" s="195"/>
      <c r="N14" s="195"/>
      <c r="O14" s="195"/>
      <c r="P14" s="330"/>
      <c r="Q14" s="331"/>
      <c r="R14" s="196"/>
      <c r="S14" s="196"/>
      <c r="T14" s="170"/>
      <c r="U14" s="170"/>
    </row>
    <row r="15" spans="1:21" ht="12.75">
      <c r="A15" s="328" t="s">
        <v>117</v>
      </c>
      <c r="B15" s="329"/>
      <c r="C15" s="329"/>
      <c r="D15" s="197"/>
      <c r="E15" s="197"/>
      <c r="F15" s="195"/>
      <c r="G15" s="203" t="s">
        <v>138</v>
      </c>
      <c r="H15" s="205"/>
      <c r="I15" s="192"/>
      <c r="J15" s="206">
        <v>1725400</v>
      </c>
      <c r="K15" s="206">
        <v>1070000</v>
      </c>
      <c r="L15" s="207"/>
      <c r="M15" s="195"/>
      <c r="N15" s="206">
        <v>1070000</v>
      </c>
      <c r="O15" s="206">
        <v>1070000</v>
      </c>
      <c r="P15" s="334"/>
      <c r="Q15" s="335"/>
      <c r="R15" s="196"/>
      <c r="S15" s="206">
        <v>1070000</v>
      </c>
      <c r="T15" s="170"/>
      <c r="U15" s="170"/>
    </row>
    <row r="16" spans="1:21" ht="12.75">
      <c r="A16" s="328" t="s">
        <v>118</v>
      </c>
      <c r="B16" s="329"/>
      <c r="C16" s="197"/>
      <c r="D16" s="197"/>
      <c r="E16" s="197"/>
      <c r="F16" s="195"/>
      <c r="G16" s="208"/>
      <c r="H16" s="209"/>
      <c r="I16" s="210"/>
      <c r="J16" s="195"/>
      <c r="K16" s="178"/>
      <c r="L16" s="211"/>
      <c r="M16" s="179"/>
      <c r="N16" s="179"/>
      <c r="O16" s="178"/>
      <c r="P16" s="334"/>
      <c r="Q16" s="335"/>
      <c r="R16" s="196"/>
      <c r="S16" s="196"/>
      <c r="T16" s="170"/>
      <c r="U16" s="170"/>
    </row>
    <row r="17" spans="1:21" ht="12.75">
      <c r="A17" s="328" t="s">
        <v>119</v>
      </c>
      <c r="B17" s="329"/>
      <c r="C17" s="197"/>
      <c r="D17" s="197"/>
      <c r="E17" s="197"/>
      <c r="F17" s="195"/>
      <c r="G17" s="212">
        <v>444900</v>
      </c>
      <c r="H17" s="178"/>
      <c r="I17" s="210"/>
      <c r="J17" s="193"/>
      <c r="K17" s="213">
        <v>89500</v>
      </c>
      <c r="L17" s="211"/>
      <c r="M17" s="179"/>
      <c r="N17" s="208"/>
      <c r="O17" s="213">
        <v>89500</v>
      </c>
      <c r="P17" s="334"/>
      <c r="Q17" s="335"/>
      <c r="R17" s="196"/>
      <c r="S17" s="196"/>
      <c r="T17" s="170"/>
      <c r="U17" s="170"/>
    </row>
    <row r="18" spans="1:21" ht="12.75">
      <c r="A18" s="328" t="s">
        <v>120</v>
      </c>
      <c r="B18" s="329"/>
      <c r="C18" s="329"/>
      <c r="D18" s="197"/>
      <c r="E18" s="197"/>
      <c r="F18" s="195"/>
      <c r="G18" s="196" t="s">
        <v>139</v>
      </c>
      <c r="H18" s="178"/>
      <c r="I18" s="210"/>
      <c r="J18" s="193"/>
      <c r="K18" s="214" t="s">
        <v>139</v>
      </c>
      <c r="L18" s="211"/>
      <c r="M18" s="179"/>
      <c r="N18" s="196"/>
      <c r="O18" s="214" t="s">
        <v>139</v>
      </c>
      <c r="P18" s="334"/>
      <c r="Q18" s="335"/>
      <c r="R18" s="196"/>
      <c r="S18" s="196"/>
      <c r="T18" s="170"/>
      <c r="U18" s="170"/>
    </row>
    <row r="19" spans="1:21" ht="12.75">
      <c r="A19" s="328" t="s">
        <v>140</v>
      </c>
      <c r="B19" s="329"/>
      <c r="C19" s="329"/>
      <c r="D19" s="329"/>
      <c r="E19" s="197"/>
      <c r="F19" s="195"/>
      <c r="G19" s="212">
        <v>10000</v>
      </c>
      <c r="H19" s="178"/>
      <c r="I19" s="210"/>
      <c r="J19" s="193"/>
      <c r="K19" s="214" t="s">
        <v>141</v>
      </c>
      <c r="L19" s="211"/>
      <c r="M19" s="179"/>
      <c r="N19" s="196"/>
      <c r="O19" s="214" t="s">
        <v>142</v>
      </c>
      <c r="P19" s="334"/>
      <c r="Q19" s="335"/>
      <c r="R19" s="196"/>
      <c r="S19" s="196"/>
      <c r="T19" s="170"/>
      <c r="U19" s="170"/>
    </row>
    <row r="20" spans="1:21" ht="12.75">
      <c r="A20" s="204" t="s">
        <v>143</v>
      </c>
      <c r="B20" s="197"/>
      <c r="C20" s="197"/>
      <c r="D20" s="197"/>
      <c r="E20" s="197"/>
      <c r="F20" s="195"/>
      <c r="G20" s="196"/>
      <c r="H20" s="178"/>
      <c r="I20" s="210"/>
      <c r="J20" s="193"/>
      <c r="K20" s="214"/>
      <c r="L20" s="211"/>
      <c r="M20" s="196"/>
      <c r="N20" s="196"/>
      <c r="O20" s="214"/>
      <c r="P20" s="334"/>
      <c r="Q20" s="335"/>
      <c r="R20" s="196"/>
      <c r="S20" s="196"/>
      <c r="T20" s="170"/>
      <c r="U20" s="170"/>
    </row>
    <row r="21" spans="1:21" ht="12.75">
      <c r="A21" s="328" t="s">
        <v>122</v>
      </c>
      <c r="B21" s="329"/>
      <c r="C21" s="197"/>
      <c r="D21" s="197"/>
      <c r="E21" s="197"/>
      <c r="F21" s="195"/>
      <c r="G21" s="212">
        <v>69000</v>
      </c>
      <c r="H21" s="178"/>
      <c r="I21" s="210"/>
      <c r="J21" s="193"/>
      <c r="K21" s="213">
        <v>19000</v>
      </c>
      <c r="L21" s="211"/>
      <c r="M21" s="179"/>
      <c r="N21" s="208"/>
      <c r="O21" s="213">
        <v>19000</v>
      </c>
      <c r="P21" s="334"/>
      <c r="Q21" s="335"/>
      <c r="R21" s="196"/>
      <c r="S21" s="196"/>
      <c r="T21" s="170"/>
      <c r="U21" s="170"/>
    </row>
    <row r="22" spans="1:21" ht="12.75">
      <c r="A22" s="328" t="s">
        <v>123</v>
      </c>
      <c r="B22" s="329"/>
      <c r="C22" s="329"/>
      <c r="D22" s="197"/>
      <c r="E22" s="197"/>
      <c r="F22" s="195"/>
      <c r="G22" s="208"/>
      <c r="H22" s="214"/>
      <c r="I22" s="210"/>
      <c r="J22" s="196"/>
      <c r="K22" s="205"/>
      <c r="L22" s="211"/>
      <c r="M22" s="179"/>
      <c r="N22" s="196"/>
      <c r="O22" s="205"/>
      <c r="P22" s="334"/>
      <c r="Q22" s="335"/>
      <c r="R22" s="196"/>
      <c r="S22" s="196"/>
      <c r="T22" s="170"/>
      <c r="U22" s="170"/>
    </row>
    <row r="23" spans="1:21" ht="12.75">
      <c r="A23" s="328" t="s">
        <v>124</v>
      </c>
      <c r="B23" s="329"/>
      <c r="C23" s="329"/>
      <c r="D23" s="197"/>
      <c r="E23" s="197"/>
      <c r="F23" s="195"/>
      <c r="G23" s="212">
        <v>1151500</v>
      </c>
      <c r="H23" s="178"/>
      <c r="I23" s="210"/>
      <c r="J23" s="195"/>
      <c r="K23" s="213">
        <v>901500</v>
      </c>
      <c r="L23" s="211"/>
      <c r="M23" s="179"/>
      <c r="N23" s="196"/>
      <c r="O23" s="213">
        <v>901500</v>
      </c>
      <c r="P23" s="334"/>
      <c r="Q23" s="335"/>
      <c r="R23" s="196"/>
      <c r="S23" s="196"/>
      <c r="T23" s="170"/>
      <c r="U23" s="170"/>
    </row>
    <row r="24" spans="1:21" ht="12.75">
      <c r="A24" s="332" t="s">
        <v>125</v>
      </c>
      <c r="B24" s="333"/>
      <c r="C24" s="333"/>
      <c r="D24" s="333"/>
      <c r="E24" s="200"/>
      <c r="F24" s="201"/>
      <c r="G24" s="206">
        <v>1725400</v>
      </c>
      <c r="H24" s="178"/>
      <c r="I24" s="210"/>
      <c r="J24" s="195"/>
      <c r="K24" s="193" t="s">
        <v>144</v>
      </c>
      <c r="L24" s="215"/>
      <c r="M24" s="179"/>
      <c r="N24" s="196"/>
      <c r="O24" s="193" t="s">
        <v>144</v>
      </c>
      <c r="P24" s="336"/>
      <c r="Q24" s="337"/>
      <c r="R24" s="196"/>
      <c r="S24" s="196"/>
      <c r="T24" s="170"/>
      <c r="U24" s="170"/>
    </row>
    <row r="25" spans="1:21" ht="12.75">
      <c r="A25" s="328" t="s">
        <v>126</v>
      </c>
      <c r="B25" s="329"/>
      <c r="C25" s="329"/>
      <c r="D25" s="197"/>
      <c r="E25" s="197"/>
      <c r="F25" s="195"/>
      <c r="G25" s="195"/>
      <c r="H25" s="178"/>
      <c r="I25" s="192"/>
      <c r="J25" s="195"/>
      <c r="K25" s="195"/>
      <c r="L25" s="215"/>
      <c r="M25" s="195"/>
      <c r="N25" s="196"/>
      <c r="O25" s="195"/>
      <c r="P25" s="334"/>
      <c r="Q25" s="335"/>
      <c r="R25" s="196"/>
      <c r="S25" s="196"/>
      <c r="T25" s="170"/>
      <c r="U25" s="170"/>
    </row>
    <row r="26" spans="1:21" ht="13.5" thickBot="1">
      <c r="A26" s="216"/>
      <c r="B26" s="217"/>
      <c r="C26" s="217"/>
      <c r="D26" s="217"/>
      <c r="E26" s="217"/>
      <c r="F26" s="218"/>
      <c r="G26" s="218"/>
      <c r="H26" s="219"/>
      <c r="I26" s="220"/>
      <c r="J26" s="218"/>
      <c r="K26" s="195"/>
      <c r="L26" s="221"/>
      <c r="M26" s="195"/>
      <c r="N26" s="196"/>
      <c r="O26" s="195"/>
      <c r="P26" s="338"/>
      <c r="Q26" s="339"/>
      <c r="R26" s="196"/>
      <c r="S26" s="196"/>
      <c r="T26" s="170"/>
      <c r="U26" s="170"/>
    </row>
    <row r="27" spans="1:21" ht="13.5" thickBot="1">
      <c r="A27" s="222"/>
      <c r="B27" s="223"/>
      <c r="C27" s="223"/>
      <c r="D27" s="223"/>
      <c r="E27" s="223"/>
      <c r="F27" s="224"/>
      <c r="G27" s="223"/>
      <c r="H27" s="225"/>
      <c r="I27" s="223"/>
      <c r="J27" s="226"/>
      <c r="K27" s="227"/>
      <c r="L27" s="228"/>
      <c r="M27" s="227"/>
      <c r="N27" s="229"/>
      <c r="O27" s="230"/>
      <c r="P27" s="223"/>
      <c r="Q27" s="223"/>
      <c r="R27" s="227"/>
      <c r="S27" s="231"/>
      <c r="T27" s="170"/>
      <c r="U27" s="170"/>
    </row>
    <row r="28" spans="1:21" ht="13.5" thickBot="1">
      <c r="A28" s="340" t="s">
        <v>127</v>
      </c>
      <c r="B28" s="341"/>
      <c r="C28" s="223"/>
      <c r="D28" s="223"/>
      <c r="E28" s="223"/>
      <c r="F28" s="223"/>
      <c r="G28" s="232">
        <v>1725400</v>
      </c>
      <c r="H28" s="342">
        <v>1725400</v>
      </c>
      <c r="I28" s="343"/>
      <c r="J28" s="344"/>
      <c r="K28" s="232">
        <v>1070000</v>
      </c>
      <c r="L28" s="342">
        <v>1070000</v>
      </c>
      <c r="M28" s="343"/>
      <c r="N28" s="345"/>
      <c r="O28" s="233">
        <v>1070000</v>
      </c>
      <c r="P28" s="342">
        <v>1070000</v>
      </c>
      <c r="Q28" s="343"/>
      <c r="R28" s="343"/>
      <c r="S28" s="345"/>
      <c r="T28" s="170"/>
      <c r="U28" s="170"/>
    </row>
    <row r="29" spans="1:21" ht="12.75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170"/>
      <c r="U29" s="170"/>
    </row>
    <row r="30" spans="1:21" ht="12.75">
      <c r="A30" s="205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</row>
    <row r="31" spans="1:21" ht="12.7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</row>
    <row r="32" spans="1:21" ht="12.7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</row>
    <row r="33" spans="1:21" ht="12.7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</row>
  </sheetData>
  <sheetProtection/>
  <mergeCells count="53">
    <mergeCell ref="A25:C25"/>
    <mergeCell ref="P25:Q25"/>
    <mergeCell ref="P26:Q26"/>
    <mergeCell ref="A28:B28"/>
    <mergeCell ref="H28:J28"/>
    <mergeCell ref="L28:N28"/>
    <mergeCell ref="P28:S28"/>
    <mergeCell ref="A22:C22"/>
    <mergeCell ref="P22:Q22"/>
    <mergeCell ref="A23:C23"/>
    <mergeCell ref="P23:Q23"/>
    <mergeCell ref="A24:D24"/>
    <mergeCell ref="P24:Q24"/>
    <mergeCell ref="A18:C18"/>
    <mergeCell ref="P18:Q18"/>
    <mergeCell ref="A19:D19"/>
    <mergeCell ref="P19:Q19"/>
    <mergeCell ref="P20:Q20"/>
    <mergeCell ref="A21:B21"/>
    <mergeCell ref="P21:Q21"/>
    <mergeCell ref="P14:Q14"/>
    <mergeCell ref="A15:C15"/>
    <mergeCell ref="P15:Q15"/>
    <mergeCell ref="A16:B16"/>
    <mergeCell ref="P16:Q16"/>
    <mergeCell ref="A17:B17"/>
    <mergeCell ref="P17:Q17"/>
    <mergeCell ref="A11:C11"/>
    <mergeCell ref="P11:Q11"/>
    <mergeCell ref="A12:C12"/>
    <mergeCell ref="P12:Q12"/>
    <mergeCell ref="A13:D13"/>
    <mergeCell ref="P13:Q13"/>
    <mergeCell ref="A8:D8"/>
    <mergeCell ref="P8:Q8"/>
    <mergeCell ref="A9:B9"/>
    <mergeCell ref="P9:Q9"/>
    <mergeCell ref="A10:D10"/>
    <mergeCell ref="P10:Q10"/>
    <mergeCell ref="A4:F4"/>
    <mergeCell ref="P4:Q4"/>
    <mergeCell ref="P5:Q5"/>
    <mergeCell ref="A6:C6"/>
    <mergeCell ref="P6:Q6"/>
    <mergeCell ref="A7:D7"/>
    <mergeCell ref="P7:Q7"/>
    <mergeCell ref="A2:G2"/>
    <mergeCell ref="H2:J2"/>
    <mergeCell ref="L2:N2"/>
    <mergeCell ref="P2:S2"/>
    <mergeCell ref="A3:J3"/>
    <mergeCell ref="K3:N3"/>
    <mergeCell ref="O3:S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Hewlett-Packard Company</cp:lastModifiedBy>
  <cp:lastPrinted>2017-12-15T09:02:35Z</cp:lastPrinted>
  <dcterms:created xsi:type="dcterms:W3CDTF">2015-12-14T18:57:32Z</dcterms:created>
  <dcterms:modified xsi:type="dcterms:W3CDTF">2019-04-10T08:14:11Z</dcterms:modified>
  <cp:category/>
  <cp:version/>
  <cp:contentType/>
  <cp:contentStatus/>
</cp:coreProperties>
</file>