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3"/>
  </bookViews>
  <sheets>
    <sheet name="BUDGET ECONOMICO 2017" sheetId="1" r:id="rId1"/>
    <sheet name="BUDGET ECONOMICO  TRIENNALE" sheetId="2" r:id="rId2"/>
    <sheet name="BUDGET INVESTIMENTI" sheetId="3" r:id="rId3"/>
    <sheet name="BUDGET INVESTIMENTI TRIENNALE" sheetId="4" r:id="rId4"/>
  </sheets>
  <definedNames>
    <definedName name="_xlnm.Print_Area" localSheetId="1">'BUDGET ECONOMICO  TRIENNALE'!#REF!</definedName>
    <definedName name="_xlnm.Print_Area" localSheetId="0">'BUDGET ECONOMICO 2017'!$A$1:$P$97</definedName>
  </definedNames>
  <calcPr fullCalcOnLoad="1"/>
</workbook>
</file>

<file path=xl/sharedStrings.xml><?xml version="1.0" encoding="utf-8"?>
<sst xmlns="http://schemas.openxmlformats.org/spreadsheetml/2006/main" count="212" uniqueCount="104">
  <si>
    <t xml:space="preserve">A) PROVENTI OPERATIVI </t>
  </si>
  <si>
    <t>B) COSTI OPERATIVI</t>
  </si>
  <si>
    <t>TOTALE COSTI (B)</t>
  </si>
  <si>
    <t>E) PROVENTI ED ONERI STRAORDINARI</t>
  </si>
  <si>
    <t>F) IMPOSTE SUL REDDITO DELL'ESERCIZIO CORRENTI, DIFFERITE, ANTICIPATE</t>
  </si>
  <si>
    <t>RISULTATO ECONOMICO PRESUNTO</t>
  </si>
  <si>
    <t>RISULTATO A PAREGGIO</t>
  </si>
  <si>
    <t xml:space="preserve">           1)Proventi per la didattica</t>
  </si>
  <si>
    <t xml:space="preserve">           2)Proventi da Ricerche commissionate e trasferimento tecnologico</t>
  </si>
  <si>
    <t xml:space="preserve">           3)Proventi da Ricerche con finanziamenti competitivi</t>
  </si>
  <si>
    <t xml:space="preserve">           1)Contributi Miur e altre Amministrazioni centrali</t>
  </si>
  <si>
    <t xml:space="preserve">           2)Contributi Regioni e Province autonome</t>
  </si>
  <si>
    <t xml:space="preserve">           3)Contributi altre Amministrazioni locali</t>
  </si>
  <si>
    <t xml:space="preserve">           4)Contributi Unione Europea e altri Organismi Internazionali</t>
  </si>
  <si>
    <t xml:space="preserve">           5)Contributi da Università</t>
  </si>
  <si>
    <t xml:space="preserve">           6)Contributi da altri (pubblici)</t>
  </si>
  <si>
    <t xml:space="preserve">           7)Contributi da altri (privati) </t>
  </si>
  <si>
    <t xml:space="preserve">           1) Utilizzo di riserve di Patrimonio Netto derivanti dalla contabilità finanziaria</t>
  </si>
  <si>
    <t xml:space="preserve">        1) Costi del personale dedicato alla ricerca e alla didattica</t>
  </si>
  <si>
    <t xml:space="preserve">            a)docenti/ricercatori</t>
  </si>
  <si>
    <t xml:space="preserve">            b)collaborazioni scientifiche (collaboratori, assegnisti, ecc)</t>
  </si>
  <si>
    <t xml:space="preserve">           c)docenti a contratto</t>
  </si>
  <si>
    <t xml:space="preserve">           d)esperti linguistici</t>
  </si>
  <si>
    <t xml:space="preserve">           e)altro personale dedicato alla didattica e alla ricerca</t>
  </si>
  <si>
    <t xml:space="preserve">         2) Costi del personale dirigente e tecnico-amministrativo</t>
  </si>
  <si>
    <t>1) Costi per sostegno agli studenti</t>
  </si>
  <si>
    <t xml:space="preserve">      2)Costi per il diritto allo studio</t>
  </si>
  <si>
    <t xml:space="preserve">      3)Costi per la ricerca e l'attività editoriale</t>
  </si>
  <si>
    <t xml:space="preserve">      4)Trasferimenti a partner di progetti coordinati</t>
  </si>
  <si>
    <t xml:space="preserve">      5)Acquisto materiale consumo per laboratori</t>
  </si>
  <si>
    <t xml:space="preserve">      6)Variazione rimanenze di materiale di consumo per laboratori</t>
  </si>
  <si>
    <t xml:space="preserve">      7)Acquisto di libri, periodici e materiale bibliografico</t>
  </si>
  <si>
    <t xml:space="preserve">      9)Acquisto altri materiali</t>
  </si>
  <si>
    <t xml:space="preserve">     10)Variazione delle rimanenze di materiali</t>
  </si>
  <si>
    <t xml:space="preserve">     11)Costi per godimento beni di terzi</t>
  </si>
  <si>
    <t xml:space="preserve">     12)Altri costi</t>
  </si>
  <si>
    <t xml:space="preserve">      1) Ammortamenti immobilizzazioni immateriali</t>
  </si>
  <si>
    <t xml:space="preserve">      2) Ammortamenti immobilizzazioni materiali</t>
  </si>
  <si>
    <t xml:space="preserve">      3) Svalutazioni immobilizzazioni</t>
  </si>
  <si>
    <r>
      <t xml:space="preserve">      4) Svalutazioni dei crediti compresi nell'attivo circolante e nelle disponibilità liquide</t>
    </r>
  </si>
  <si>
    <t>DIFFERENZA TRA PROVENTI E COSTI OPERATIVI (A-B)</t>
  </si>
  <si>
    <t xml:space="preserve">C) PROVENTI ED ONERI FINANZIARI </t>
  </si>
  <si>
    <t>1) Proventi finanziari</t>
  </si>
  <si>
    <t xml:space="preserve">      2)Interessi ed altri oneri finanziari</t>
  </si>
  <si>
    <t xml:space="preserve">      3)Utili e Perdite su cambi</t>
  </si>
  <si>
    <t xml:space="preserve">D) RETTIFICHE DI VALORE DI ATTIVITÀ FINANZIARIE </t>
  </si>
  <si>
    <t>1) Rivalutazioni</t>
  </si>
  <si>
    <t xml:space="preserve">      2) Svalutazioni</t>
  </si>
  <si>
    <t xml:space="preserve">      1)Proventi</t>
  </si>
  <si>
    <t xml:space="preserve">      2)Oneri</t>
  </si>
  <si>
    <t>UTILIZZO DI RISERVE DI PATRIMONIO NETTO DERIVANTI DALLA CONTABILITÀ ECONOMICO-PATRIMONIALE</t>
  </si>
  <si>
    <t xml:space="preserve">           2) Altri proventi e ricavi diversi</t>
  </si>
  <si>
    <t>TOTALE PROVENTI (A)</t>
  </si>
  <si>
    <r>
      <rPr>
        <b/>
        <sz val="18"/>
        <rFont val="Arial"/>
        <family val="2"/>
      </rPr>
      <t xml:space="preserve">I. </t>
    </r>
    <r>
      <rPr>
        <sz val="18"/>
        <rFont val="Arial"/>
        <family val="2"/>
      </rPr>
      <t>PROVENTI PROPRI</t>
    </r>
  </si>
  <si>
    <r>
      <rPr>
        <b/>
        <sz val="18"/>
        <rFont val="Arial"/>
        <family val="2"/>
      </rPr>
      <t>II</t>
    </r>
    <r>
      <rPr>
        <sz val="18"/>
        <rFont val="Arial"/>
        <family val="2"/>
      </rPr>
      <t>.  CONTRIBUTI</t>
    </r>
  </si>
  <si>
    <r>
      <rPr>
        <b/>
        <sz val="18"/>
        <rFont val="Arial"/>
        <family val="2"/>
      </rPr>
      <t>III.</t>
    </r>
    <r>
      <rPr>
        <sz val="18"/>
        <rFont val="Arial"/>
        <family val="2"/>
      </rPr>
      <t xml:space="preserve"> PROVENTI PER ATTIVITA' ASSISTENZIALE</t>
    </r>
  </si>
  <si>
    <r>
      <rPr>
        <b/>
        <sz val="18"/>
        <rFont val="Arial"/>
        <family val="2"/>
      </rPr>
      <t>IV.</t>
    </r>
    <r>
      <rPr>
        <sz val="18"/>
        <rFont val="Arial"/>
        <family val="2"/>
      </rPr>
      <t xml:space="preserve"> PROVENTI PER GESTIONE DIRETTA INTERVENTI PER IL DIRITTO ALLO STUDIO</t>
    </r>
  </si>
  <si>
    <r>
      <rPr>
        <b/>
        <sz val="18"/>
        <rFont val="Arial"/>
        <family val="2"/>
      </rPr>
      <t>V</t>
    </r>
    <r>
      <rPr>
        <sz val="18"/>
        <rFont val="Arial"/>
        <family val="2"/>
      </rPr>
      <t>. ALTRI PROVENTI E RICAVI DIVERSI</t>
    </r>
  </si>
  <si>
    <r>
      <rPr>
        <b/>
        <sz val="18"/>
        <rFont val="Arial"/>
        <family val="2"/>
      </rPr>
      <t>VI.</t>
    </r>
    <r>
      <rPr>
        <sz val="18"/>
        <rFont val="Arial"/>
        <family val="2"/>
      </rPr>
      <t xml:space="preserve"> VARIAZIONE RIMANENZE</t>
    </r>
  </si>
  <si>
    <r>
      <rPr>
        <b/>
        <sz val="18"/>
        <rFont val="Arial"/>
        <family val="2"/>
      </rPr>
      <t>VII.</t>
    </r>
    <r>
      <rPr>
        <sz val="18"/>
        <rFont val="Arial"/>
        <family val="2"/>
      </rPr>
      <t xml:space="preserve"> INCREMENTO DELLE IMMOBILIZZAZIONI PER LAVORI INTERNI</t>
    </r>
  </si>
  <si>
    <r>
      <rPr>
        <b/>
        <sz val="18"/>
        <rFont val="Arial"/>
        <family val="2"/>
      </rPr>
      <t>VIII.</t>
    </r>
    <r>
      <rPr>
        <sz val="18"/>
        <rFont val="Arial"/>
        <family val="2"/>
      </rPr>
      <t xml:space="preserve"> COSTI DEL PERSONALE</t>
    </r>
  </si>
  <si>
    <r>
      <rPr>
        <b/>
        <sz val="18"/>
        <rFont val="Arial"/>
        <family val="2"/>
      </rPr>
      <t>IX.</t>
    </r>
    <r>
      <rPr>
        <sz val="18"/>
        <rFont val="Arial"/>
        <family val="2"/>
      </rPr>
      <t xml:space="preserve"> COSTI DELLA GESTIONE CORRENTE </t>
    </r>
  </si>
  <si>
    <r>
      <rPr>
        <b/>
        <sz val="18"/>
        <rFont val="Arial"/>
        <family val="2"/>
      </rPr>
      <t xml:space="preserve">X. </t>
    </r>
    <r>
      <rPr>
        <sz val="18"/>
        <rFont val="Arial"/>
        <family val="2"/>
      </rPr>
      <t>AMMORTAMENTI E SVALUTAZIONI</t>
    </r>
  </si>
  <si>
    <r>
      <rPr>
        <b/>
        <sz val="18"/>
        <rFont val="Arial"/>
        <family val="2"/>
      </rPr>
      <t>XI.</t>
    </r>
    <r>
      <rPr>
        <sz val="18"/>
        <rFont val="Arial"/>
        <family val="2"/>
      </rPr>
      <t xml:space="preserve"> ACCANTONAMENTI PER RISCHI E ONERI</t>
    </r>
  </si>
  <si>
    <r>
      <rPr>
        <b/>
        <sz val="18"/>
        <rFont val="Arial"/>
        <family val="2"/>
      </rPr>
      <t>XII.</t>
    </r>
    <r>
      <rPr>
        <sz val="18"/>
        <rFont val="Arial"/>
        <family val="2"/>
      </rPr>
      <t xml:space="preserve"> ONERI DIVERSI DIGESTIONE</t>
    </r>
  </si>
  <si>
    <t>BILANCIO UNICO DI PREVISIONE ANNUALE AUTORIZZATORIO ANNO 2017</t>
  </si>
  <si>
    <t xml:space="preserve">      8)Acquisto di servizi e collaborazioni tecnico gestionali</t>
  </si>
  <si>
    <t>Importo</t>
  </si>
  <si>
    <t>III) RISORSE PROPRIE</t>
  </si>
  <si>
    <t>I) IMMOBILIZZAZIONI IMMATERIALI</t>
  </si>
  <si>
    <t>1)Costi di impianto, di ampliamento e di sviluppo</t>
  </si>
  <si>
    <t>2)Diritti di brevetto e diritti di utilizzazione delle</t>
  </si>
  <si>
    <t>opere di ingegno</t>
  </si>
  <si>
    <t>3)Concessioni, licenze, marchi, e diritti simili</t>
  </si>
  <si>
    <t>4)Immobilizzazioni in corso e acconti</t>
  </si>
  <si>
    <t>1)Terreni e fabbricati</t>
  </si>
  <si>
    <t>museali</t>
  </si>
  <si>
    <t>7)Altre immobilizzazioni materiali</t>
  </si>
  <si>
    <t>BUDGET DEGLI INVESTIMENTI RICLASSIFICATO TRIENNALE 2017/2019</t>
  </si>
  <si>
    <t>A) INVESTIMENTI/IMPIEGHI</t>
  </si>
  <si>
    <t>B) FONTI DI FINANZIAMENTO</t>
  </si>
  <si>
    <t>Voci</t>
  </si>
  <si>
    <t>Importo Investimento</t>
  </si>
  <si>
    <t>I) CONTRIBUTI DA TERZI FINALIZZATI (IN C/CAPITALE E/O C/IMPIANTI)</t>
  </si>
  <si>
    <t>II) RISORSE DA INDEBITAMENTO</t>
  </si>
  <si>
    <t xml:space="preserve">5)Altre immobilizzazioni immateriali </t>
  </si>
  <si>
    <t>TOTALE IMMOBILIZZAZIONI IMMATERIALI</t>
  </si>
  <si>
    <t>2)Impianti e attrezzature</t>
  </si>
  <si>
    <t>3)Attrezzature scientifiche</t>
  </si>
  <si>
    <t xml:space="preserve">4)Patrimonio librario, opere d'arte, d'antiquariato e </t>
  </si>
  <si>
    <t>5)Mobili e arredi</t>
  </si>
  <si>
    <t>6)Immobilizzazioni in corso e acconti</t>
  </si>
  <si>
    <t>TOTALE IMMOBILIZZAZIONI MATERIALI</t>
  </si>
  <si>
    <t>TOTALE GENERALE</t>
  </si>
  <si>
    <t>BILANCIO UNICO DI PREVISIONE TRIENNALE ANNI 2017-2018-2019</t>
  </si>
  <si>
    <t xml:space="preserve"> B) FONTI DI FINANZIAMENTO</t>
  </si>
  <si>
    <t>2)Diritti di brevetto e diritti di utilizzazione delle opere di ingegno</t>
  </si>
  <si>
    <r>
      <t xml:space="preserve">Il) </t>
    </r>
    <r>
      <rPr>
        <b/>
        <sz val="8"/>
        <rFont val="Arial"/>
        <family val="2"/>
      </rPr>
      <t>IMMOBILIZZAZIONI MATERIALI</t>
    </r>
  </si>
  <si>
    <t>4)Patrimonio librario, opere d’arte, d’antiquariato e museali</t>
  </si>
  <si>
    <r>
      <t xml:space="preserve">III) </t>
    </r>
    <r>
      <rPr>
        <b/>
        <sz val="8"/>
        <rFont val="Arial"/>
        <family val="2"/>
      </rPr>
      <t>IMMOBILIZZAZIONI FINANZIARIE</t>
    </r>
  </si>
  <si>
    <t>TOTALE A PAREGGIO</t>
  </si>
  <si>
    <r>
      <t xml:space="preserve">Il) </t>
    </r>
    <r>
      <rPr>
        <b/>
        <sz val="10"/>
        <rFont val="Times New Roman"/>
        <family val="1"/>
      </rPr>
      <t>IMMOBILIZZAZIONI MATERIALI</t>
    </r>
  </si>
  <si>
    <r>
      <t xml:space="preserve">III) </t>
    </r>
    <r>
      <rPr>
        <b/>
        <sz val="10"/>
        <rFont val="Times New Roman"/>
        <family val="1"/>
      </rPr>
      <t>IMMOBILIZZAZIONI FINANZIARIE</t>
    </r>
  </si>
  <si>
    <t>A)INVESTIMENTI/IMPIEGHI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</si>
</sst>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[$€-410]\ * #,##0.00_-;\-[$€-410]\ * #,##0.00_-;_-[$€-410]\ * &quot;-&quot;??_-;_-@_-"/>
    <numFmt numFmtId="181" formatCode="_(&quot;$&quot;* #,##0.000_);_(&quot;$&quot;* \(#,##0.000\);_(&quot;$&quot;* &quot;-&quot;??_);_(@_)"/>
    <numFmt numFmtId="182" formatCode="0.000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sz val="7.5"/>
      <name val="Garamond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b/>
      <sz val="18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58"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6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4" fontId="7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horizontal="left" vertical="center" indent="2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4" fontId="6" fillId="0" borderId="10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indent="2"/>
    </xf>
    <xf numFmtId="4" fontId="6" fillId="0" borderId="0" xfId="0" applyNumberFormat="1" applyFont="1" applyFill="1" applyAlignment="1">
      <alignment horizontal="left" vertical="center" indent="2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left" vertical="center" indent="2"/>
    </xf>
    <xf numFmtId="4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4" fontId="8" fillId="0" borderId="0" xfId="0" applyNumberFormat="1" applyFont="1" applyFill="1" applyAlignment="1">
      <alignment horizontal="lef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right" vertical="center" indent="2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8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0" fillId="33" borderId="21" xfId="0" applyFont="1" applyFill="1" applyBorder="1" applyAlignment="1" applyProtection="1">
      <alignment horizontal="center" vertical="center" wrapText="1"/>
      <protection locked="0"/>
    </xf>
    <xf numFmtId="0" fontId="0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8" fillId="33" borderId="22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4" fontId="8" fillId="0" borderId="0" xfId="0" applyNumberFormat="1" applyFont="1" applyFill="1" applyAlignment="1">
      <alignment/>
    </xf>
    <xf numFmtId="4" fontId="8" fillId="33" borderId="10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left" vertical="center" indent="2"/>
    </xf>
    <xf numFmtId="0" fontId="6" fillId="33" borderId="15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4" fontId="8" fillId="33" borderId="10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 vertical="center" indent="2"/>
    </xf>
    <xf numFmtId="4" fontId="6" fillId="33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4" fontId="6" fillId="33" borderId="10" xfId="0" applyNumberFormat="1" applyFont="1" applyFill="1" applyBorder="1" applyAlignment="1">
      <alignment horizontal="right" vertical="center" indent="2"/>
    </xf>
    <xf numFmtId="4" fontId="8" fillId="0" borderId="0" xfId="0" applyNumberFormat="1" applyFont="1" applyFill="1" applyAlignment="1">
      <alignment horizontal="right" vertical="center"/>
    </xf>
    <xf numFmtId="4" fontId="8" fillId="33" borderId="23" xfId="0" applyNumberFormat="1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4" fontId="8" fillId="33" borderId="24" xfId="0" applyNumberFormat="1" applyFont="1" applyFill="1" applyBorder="1" applyAlignment="1">
      <alignment/>
    </xf>
    <xf numFmtId="0" fontId="12" fillId="0" borderId="25" xfId="0" applyFont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3" fillId="0" borderId="31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30" xfId="0" applyFont="1" applyBorder="1" applyAlignment="1">
      <alignment/>
    </xf>
    <xf numFmtId="4" fontId="13" fillId="0" borderId="3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32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4" fontId="13" fillId="0" borderId="32" xfId="0" applyNumberFormat="1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4" fontId="13" fillId="0" borderId="26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" fontId="0" fillId="0" borderId="0" xfId="0" applyNumberFormat="1" applyFont="1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>
      <alignment horizontal="center" vertical="justify"/>
    </xf>
    <xf numFmtId="0" fontId="0" fillId="33" borderId="36" xfId="0" applyFont="1" applyFill="1" applyBorder="1" applyAlignment="1">
      <alignment horizontal="center" vertical="justify"/>
    </xf>
    <xf numFmtId="0" fontId="0" fillId="33" borderId="36" xfId="0" applyFont="1" applyFill="1" applyBorder="1" applyAlignment="1">
      <alignment horizontal="justify" vertical="justify"/>
    </xf>
    <xf numFmtId="0" fontId="0" fillId="33" borderId="37" xfId="0" applyFont="1" applyFill="1" applyBorder="1" applyAlignment="1" applyProtection="1">
      <alignment horizontal="center" vertical="center" wrapText="1"/>
      <protection locked="0"/>
    </xf>
    <xf numFmtId="0" fontId="0" fillId="33" borderId="37" xfId="0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>
      <alignment horizontal="justify" vertical="justify"/>
    </xf>
    <xf numFmtId="0" fontId="0" fillId="33" borderId="3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33" borderId="30" xfId="0" applyFont="1" applyFill="1" applyBorder="1" applyAlignment="1">
      <alignment/>
    </xf>
    <xf numFmtId="4" fontId="0" fillId="33" borderId="31" xfId="0" applyNumberFormat="1" applyFont="1" applyFill="1" applyBorder="1" applyAlignment="1">
      <alignment/>
    </xf>
    <xf numFmtId="0" fontId="15" fillId="33" borderId="38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left" vertical="center"/>
    </xf>
    <xf numFmtId="4" fontId="16" fillId="33" borderId="12" xfId="0" applyNumberFormat="1" applyFont="1" applyFill="1" applyBorder="1" applyAlignment="1">
      <alignment/>
    </xf>
    <xf numFmtId="0" fontId="15" fillId="33" borderId="12" xfId="0" applyFont="1" applyFill="1" applyBorder="1" applyAlignment="1">
      <alignment horizontal="left" vertical="center"/>
    </xf>
    <xf numFmtId="4" fontId="16" fillId="33" borderId="22" xfId="0" applyNumberFormat="1" applyFont="1" applyFill="1" applyBorder="1" applyAlignment="1">
      <alignment/>
    </xf>
    <xf numFmtId="0" fontId="16" fillId="33" borderId="13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39" xfId="0" applyFont="1" applyFill="1" applyBorder="1" applyAlignment="1">
      <alignment/>
    </xf>
    <xf numFmtId="4" fontId="16" fillId="33" borderId="40" xfId="0" applyNumberFormat="1" applyFont="1" applyFill="1" applyBorder="1" applyAlignment="1">
      <alignment/>
    </xf>
    <xf numFmtId="4" fontId="0" fillId="33" borderId="22" xfId="0" applyNumberFormat="1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16" fillId="33" borderId="31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4" fontId="16" fillId="33" borderId="15" xfId="0" applyNumberFormat="1" applyFont="1" applyFill="1" applyBorder="1" applyAlignment="1">
      <alignment/>
    </xf>
    <xf numFmtId="0" fontId="16" fillId="33" borderId="15" xfId="0" applyFont="1" applyFill="1" applyBorder="1" applyAlignment="1">
      <alignment horizontal="left" vertical="center"/>
    </xf>
    <xf numFmtId="4" fontId="16" fillId="33" borderId="10" xfId="0" applyNumberFormat="1" applyFont="1" applyFill="1" applyBorder="1" applyAlignment="1">
      <alignment/>
    </xf>
    <xf numFmtId="0" fontId="16" fillId="33" borderId="41" xfId="0" applyFont="1" applyFill="1" applyBorder="1" applyAlignment="1">
      <alignment/>
    </xf>
    <xf numFmtId="4" fontId="16" fillId="33" borderId="42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17" fillId="33" borderId="31" xfId="0" applyFont="1" applyFill="1" applyBorder="1" applyAlignment="1">
      <alignment horizontal="left" vertical="center"/>
    </xf>
    <xf numFmtId="0" fontId="17" fillId="33" borderId="0" xfId="0" applyFont="1" applyFill="1" applyBorder="1" applyAlignment="1">
      <alignment horizontal="left" vertical="center"/>
    </xf>
    <xf numFmtId="4" fontId="15" fillId="33" borderId="15" xfId="0" applyNumberFormat="1" applyFont="1" applyFill="1" applyBorder="1" applyAlignment="1">
      <alignment/>
    </xf>
    <xf numFmtId="4" fontId="16" fillId="33" borderId="0" xfId="0" applyNumberFormat="1" applyFont="1" applyFill="1" applyBorder="1" applyAlignment="1">
      <alignment horizontal="left" vertical="center"/>
    </xf>
    <xf numFmtId="4" fontId="15" fillId="33" borderId="41" xfId="0" applyNumberFormat="1" applyFont="1" applyFill="1" applyBorder="1" applyAlignment="1">
      <alignment/>
    </xf>
    <xf numFmtId="4" fontId="15" fillId="33" borderId="42" xfId="0" applyNumberFormat="1" applyFont="1" applyFill="1" applyBorder="1" applyAlignment="1">
      <alignment horizontal="center"/>
    </xf>
    <xf numFmtId="4" fontId="16" fillId="33" borderId="41" xfId="0" applyNumberFormat="1" applyFont="1" applyFill="1" applyBorder="1" applyAlignment="1">
      <alignment/>
    </xf>
    <xf numFmtId="4" fontId="16" fillId="33" borderId="15" xfId="0" applyNumberFormat="1" applyFont="1" applyFill="1" applyBorder="1" applyAlignment="1">
      <alignment horizontal="center" vertical="center"/>
    </xf>
    <xf numFmtId="4" fontId="16" fillId="33" borderId="10" xfId="0" applyNumberFormat="1" applyFont="1" applyFill="1" applyBorder="1" applyAlignment="1">
      <alignment horizontal="center" vertical="center"/>
    </xf>
    <xf numFmtId="4" fontId="16" fillId="33" borderId="42" xfId="0" applyNumberFormat="1" applyFont="1" applyFill="1" applyBorder="1" applyAlignment="1">
      <alignment horizontal="center" vertical="center"/>
    </xf>
    <xf numFmtId="4" fontId="16" fillId="33" borderId="15" xfId="0" applyNumberFormat="1" applyFont="1" applyFill="1" applyBorder="1" applyAlignment="1">
      <alignment horizontal="right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4" fontId="16" fillId="33" borderId="41" xfId="0" applyNumberFormat="1" applyFont="1" applyFill="1" applyBorder="1" applyAlignment="1">
      <alignment horizontal="right" vertical="center"/>
    </xf>
    <xf numFmtId="4" fontId="0" fillId="33" borderId="41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4" fontId="0" fillId="33" borderId="42" xfId="0" applyNumberFormat="1" applyFont="1" applyFill="1" applyBorder="1" applyAlignment="1">
      <alignment/>
    </xf>
    <xf numFmtId="0" fontId="16" fillId="33" borderId="31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6" fillId="33" borderId="43" xfId="0" applyFont="1" applyFill="1" applyBorder="1" applyAlignment="1">
      <alignment vertical="center"/>
    </xf>
    <xf numFmtId="0" fontId="16" fillId="33" borderId="25" xfId="0" applyFont="1" applyFill="1" applyBorder="1" applyAlignment="1">
      <alignment vertical="center"/>
    </xf>
    <xf numFmtId="4" fontId="0" fillId="33" borderId="43" xfId="0" applyNumberFormat="1" applyFont="1" applyFill="1" applyBorder="1" applyAlignment="1">
      <alignment/>
    </xf>
    <xf numFmtId="4" fontId="16" fillId="33" borderId="25" xfId="0" applyNumberFormat="1" applyFont="1" applyFill="1" applyBorder="1" applyAlignment="1">
      <alignment/>
    </xf>
    <xf numFmtId="4" fontId="16" fillId="33" borderId="44" xfId="0" applyNumberFormat="1" applyFont="1" applyFill="1" applyBorder="1" applyAlignment="1">
      <alignment/>
    </xf>
    <xf numFmtId="4" fontId="16" fillId="33" borderId="32" xfId="0" applyNumberFormat="1" applyFont="1" applyFill="1" applyBorder="1" applyAlignment="1">
      <alignment/>
    </xf>
    <xf numFmtId="0" fontId="0" fillId="33" borderId="25" xfId="0" applyFont="1" applyFill="1" applyBorder="1" applyAlignment="1">
      <alignment/>
    </xf>
    <xf numFmtId="4" fontId="0" fillId="33" borderId="43" xfId="0" applyNumberFormat="1" applyFont="1" applyFill="1" applyBorder="1" applyAlignment="1">
      <alignment horizontal="center"/>
    </xf>
    <xf numFmtId="4" fontId="0" fillId="33" borderId="25" xfId="0" applyNumberFormat="1" applyFont="1" applyFill="1" applyBorder="1" applyAlignment="1">
      <alignment/>
    </xf>
    <xf numFmtId="0" fontId="15" fillId="33" borderId="27" xfId="0" applyFont="1" applyFill="1" applyBorder="1" applyAlignment="1">
      <alignment horizontal="left" vertical="center"/>
    </xf>
    <xf numFmtId="0" fontId="15" fillId="33" borderId="33" xfId="0" applyFont="1" applyFill="1" applyBorder="1" applyAlignment="1">
      <alignment horizontal="left" vertical="center"/>
    </xf>
    <xf numFmtId="4" fontId="15" fillId="33" borderId="45" xfId="0" applyNumberFormat="1" applyFont="1" applyFill="1" applyBorder="1" applyAlignment="1">
      <alignment/>
    </xf>
    <xf numFmtId="4" fontId="15" fillId="33" borderId="46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8" fillId="0" borderId="16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0" fontId="8" fillId="33" borderId="15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12" fillId="0" borderId="43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1" fillId="0" borderId="3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3" fillId="0" borderId="3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4" fontId="13" fillId="0" borderId="43" xfId="0" applyNumberFormat="1" applyFont="1" applyBorder="1" applyAlignment="1">
      <alignment horizontal="right" vertical="center"/>
    </xf>
    <xf numFmtId="4" fontId="13" fillId="0" borderId="32" xfId="0" applyNumberFormat="1" applyFont="1" applyBorder="1" applyAlignment="1">
      <alignment horizontal="right" vertical="center"/>
    </xf>
    <xf numFmtId="4" fontId="13" fillId="0" borderId="47" xfId="0" applyNumberFormat="1" applyFont="1" applyBorder="1" applyAlignment="1">
      <alignment horizontal="right" vertical="center"/>
    </xf>
    <xf numFmtId="0" fontId="13" fillId="0" borderId="47" xfId="0" applyFont="1" applyBorder="1" applyAlignment="1">
      <alignment horizontal="right" vertical="center"/>
    </xf>
    <xf numFmtId="0" fontId="13" fillId="0" borderId="31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4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4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3" fillId="0" borderId="4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5" fillId="33" borderId="43" xfId="0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10" fillId="33" borderId="43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48" xfId="0" applyFont="1" applyFill="1" applyBorder="1" applyAlignment="1" applyProtection="1">
      <alignment horizontal="center" vertical="center" wrapText="1"/>
      <protection locked="0"/>
    </xf>
    <xf numFmtId="0" fontId="0" fillId="33" borderId="44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 applyProtection="1">
      <alignment horizontal="center" vertical="center" wrapText="1"/>
      <protection locked="0"/>
    </xf>
    <xf numFmtId="0" fontId="0" fillId="33" borderId="37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4" fontId="16" fillId="33" borderId="15" xfId="0" applyNumberFormat="1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 vertical="center"/>
    </xf>
    <xf numFmtId="4" fontId="16" fillId="33" borderId="11" xfId="0" applyNumberFormat="1" applyFont="1" applyFill="1" applyBorder="1" applyAlignment="1">
      <alignment horizontal="right" vertical="center"/>
    </xf>
    <xf numFmtId="178" fontId="16" fillId="33" borderId="15" xfId="3" applyFont="1" applyFill="1" applyBorder="1" applyAlignment="1">
      <alignment horizontal="center" vertical="center"/>
    </xf>
    <xf numFmtId="178" fontId="16" fillId="33" borderId="11" xfId="3" applyFont="1" applyFill="1" applyBorder="1" applyAlignment="1">
      <alignment horizontal="center" vertical="center"/>
    </xf>
    <xf numFmtId="4" fontId="16" fillId="33" borderId="25" xfId="0" applyNumberFormat="1" applyFont="1" applyFill="1" applyBorder="1" applyAlignment="1">
      <alignment horizontal="center"/>
    </xf>
    <xf numFmtId="4" fontId="0" fillId="33" borderId="25" xfId="0" applyNumberFormat="1" applyFont="1" applyFill="1" applyBorder="1" applyAlignment="1">
      <alignment horizontal="center"/>
    </xf>
    <xf numFmtId="4" fontId="15" fillId="33" borderId="49" xfId="0" applyNumberFormat="1" applyFont="1" applyFill="1" applyBorder="1" applyAlignment="1">
      <alignment horizontal="right"/>
    </xf>
    <xf numFmtId="0" fontId="10" fillId="33" borderId="33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4" fontId="15" fillId="33" borderId="33" xfId="0" applyNumberFormat="1" applyFont="1" applyFill="1" applyBorder="1" applyAlignment="1">
      <alignment horizontal="right"/>
    </xf>
    <xf numFmtId="0" fontId="16" fillId="33" borderId="49" xfId="0" applyFont="1" applyFill="1" applyBorder="1" applyAlignment="1">
      <alignment horizontal="center" vertical="center"/>
    </xf>
    <xf numFmtId="0" fontId="16" fillId="33" borderId="45" xfId="0" applyFont="1" applyFill="1" applyBorder="1" applyAlignment="1">
      <alignment horizontal="center" vertical="center"/>
    </xf>
    <xf numFmtId="0" fontId="0" fillId="33" borderId="50" xfId="0" applyFont="1" applyFill="1" applyBorder="1" applyAlignment="1" applyProtection="1">
      <alignment horizontal="center" vertical="center" wrapText="1"/>
      <protection locked="0"/>
    </xf>
    <xf numFmtId="0" fontId="0" fillId="33" borderId="44" xfId="0" applyFont="1" applyFill="1" applyBorder="1" applyAlignment="1" applyProtection="1">
      <alignment horizontal="center" vertical="center" wrapText="1"/>
      <protection locked="0"/>
    </xf>
    <xf numFmtId="0" fontId="0" fillId="33" borderId="35" xfId="0" applyFont="1" applyFill="1" applyBorder="1" applyAlignment="1" applyProtection="1">
      <alignment horizontal="center" vertical="center" wrapText="1"/>
      <protection locked="0"/>
    </xf>
    <xf numFmtId="0" fontId="15" fillId="33" borderId="46" xfId="0" applyFont="1" applyFill="1" applyBorder="1" applyAlignment="1">
      <alignment horizontal="center" vertical="center" wrapText="1"/>
    </xf>
  </cellXfs>
  <cellStyles count="49">
    <cellStyle name="Normal" xfId="0"/>
    <cellStyle name="Comma" xfId="1"/>
    <cellStyle name="Comma [0]" xfId="2"/>
    <cellStyle name="Currency" xfId="3"/>
    <cellStyle name="Currency [0]" xfId="4"/>
    <cellStyle name="Percent" xfId="5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Neutrale" xfId="45"/>
    <cellStyle name="Nota" xfId="46"/>
    <cellStyle name="Output" xfId="47"/>
    <cellStyle name="Testo avviso" xfId="48"/>
    <cellStyle name="Testo descrittivo" xfId="49"/>
    <cellStyle name="Titolo" xfId="50"/>
    <cellStyle name="Titolo 1" xfId="51"/>
    <cellStyle name="Titolo 2" xfId="52"/>
    <cellStyle name="Titolo 3" xfId="53"/>
    <cellStyle name="Titolo 4" xfId="54"/>
    <cellStyle name="Totale" xfId="55"/>
    <cellStyle name="Valore non valido" xfId="56"/>
    <cellStyle name="Valore valido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77"/>
  <sheetViews>
    <sheetView zoomScale="55" zoomScaleNormal="55" zoomScalePageLayoutView="0" workbookViewId="0" topLeftCell="A1">
      <selection activeCell="S12" sqref="S12"/>
    </sheetView>
  </sheetViews>
  <sheetFormatPr defaultColWidth="9.140625" defaultRowHeight="12.75"/>
  <cols>
    <col min="1" max="1" width="50.57421875" style="0" customWidth="1"/>
    <col min="2" max="8" width="9.140625" style="0" customWidth="1"/>
    <col min="10" max="10" width="11.8515625" style="0" customWidth="1"/>
    <col min="11" max="11" width="25.421875" style="1" bestFit="1" customWidth="1"/>
    <col min="12" max="12" width="24.140625" style="2" bestFit="1" customWidth="1"/>
    <col min="13" max="13" width="24.00390625" style="3" bestFit="1" customWidth="1"/>
    <col min="14" max="14" width="24.7109375" style="4" bestFit="1" customWidth="1"/>
    <col min="15" max="15" width="12.421875" style="0" customWidth="1"/>
    <col min="16" max="16" width="46.57421875" style="0" customWidth="1"/>
    <col min="17" max="17" width="9.140625" style="0" customWidth="1"/>
    <col min="18" max="18" width="17.421875" style="0" customWidth="1"/>
    <col min="19" max="19" width="25.28125" style="1" customWidth="1"/>
  </cols>
  <sheetData>
    <row r="1" spans="1:19" s="5" customFormat="1" ht="31.5" customHeight="1">
      <c r="A1" s="199" t="s">
        <v>65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1"/>
      <c r="O1" s="15"/>
      <c r="P1" s="14"/>
      <c r="Q1" s="14"/>
      <c r="S1" s="6"/>
    </row>
    <row r="2" spans="1:17" ht="23.25">
      <c r="A2" s="24"/>
      <c r="B2" s="25"/>
      <c r="C2" s="25"/>
      <c r="D2" s="25"/>
      <c r="E2" s="25"/>
      <c r="F2" s="25"/>
      <c r="G2" s="25"/>
      <c r="H2" s="25"/>
      <c r="I2" s="25"/>
      <c r="J2" s="26"/>
      <c r="K2" s="27"/>
      <c r="L2" s="28"/>
      <c r="M2" s="28"/>
      <c r="N2" s="29"/>
      <c r="O2" s="7"/>
      <c r="P2" s="11"/>
      <c r="Q2" s="11"/>
    </row>
    <row r="3" spans="1:17" ht="23.25">
      <c r="A3" s="30" t="s">
        <v>0</v>
      </c>
      <c r="B3" s="31"/>
      <c r="C3" s="31"/>
      <c r="D3" s="31"/>
      <c r="E3" s="31"/>
      <c r="F3" s="31"/>
      <c r="G3" s="31"/>
      <c r="H3" s="32"/>
      <c r="I3" s="32"/>
      <c r="J3" s="33"/>
      <c r="K3" s="27"/>
      <c r="L3" s="28"/>
      <c r="M3" s="28"/>
      <c r="N3" s="29"/>
      <c r="O3" s="7"/>
      <c r="P3" s="11"/>
      <c r="Q3" s="11"/>
    </row>
    <row r="4" spans="1:17" ht="23.25">
      <c r="A4" s="34"/>
      <c r="B4" s="32"/>
      <c r="C4" s="32"/>
      <c r="D4" s="32"/>
      <c r="E4" s="32"/>
      <c r="F4" s="32"/>
      <c r="G4" s="32"/>
      <c r="H4" s="32"/>
      <c r="I4" s="32"/>
      <c r="J4" s="33"/>
      <c r="K4" s="27"/>
      <c r="L4" s="28"/>
      <c r="M4" s="28"/>
      <c r="N4" s="29"/>
      <c r="O4" s="7"/>
      <c r="P4" s="11"/>
      <c r="Q4" s="11"/>
    </row>
    <row r="5" spans="1:17" ht="23.25">
      <c r="A5" s="35" t="s">
        <v>53</v>
      </c>
      <c r="B5" s="31"/>
      <c r="C5" s="31"/>
      <c r="D5" s="31"/>
      <c r="E5" s="31"/>
      <c r="F5" s="31"/>
      <c r="G5" s="31"/>
      <c r="H5" s="32"/>
      <c r="I5" s="32"/>
      <c r="J5" s="33"/>
      <c r="K5" s="27"/>
      <c r="L5" s="28"/>
      <c r="M5" s="28">
        <f>+K6++K7+K8</f>
        <v>10564120</v>
      </c>
      <c r="N5" s="29"/>
      <c r="O5" s="7"/>
      <c r="P5" s="11"/>
      <c r="Q5" s="11"/>
    </row>
    <row r="6" spans="1:17" ht="23.25">
      <c r="A6" s="35" t="s">
        <v>7</v>
      </c>
      <c r="B6" s="31"/>
      <c r="C6" s="31"/>
      <c r="D6" s="31"/>
      <c r="E6" s="31"/>
      <c r="F6" s="31"/>
      <c r="G6" s="31"/>
      <c r="H6" s="32"/>
      <c r="I6" s="32"/>
      <c r="J6" s="33"/>
      <c r="K6" s="27">
        <f>7260000+517000+235600+115000+135000+320000+1981520</f>
        <v>10564120</v>
      </c>
      <c r="L6" s="36"/>
      <c r="M6" s="28"/>
      <c r="N6" s="29"/>
      <c r="O6" s="7"/>
      <c r="P6" s="11"/>
      <c r="Q6" s="11"/>
    </row>
    <row r="7" spans="1:17" ht="23.25">
      <c r="A7" s="35" t="s">
        <v>8</v>
      </c>
      <c r="B7" s="31"/>
      <c r="C7" s="31"/>
      <c r="D7" s="31"/>
      <c r="E7" s="31"/>
      <c r="F7" s="31"/>
      <c r="G7" s="31"/>
      <c r="H7" s="32"/>
      <c r="I7" s="32"/>
      <c r="J7" s="33"/>
      <c r="K7" s="27"/>
      <c r="L7" s="28"/>
      <c r="M7" s="28"/>
      <c r="N7" s="29"/>
      <c r="O7" s="7"/>
      <c r="P7" s="11"/>
      <c r="Q7" s="11"/>
    </row>
    <row r="8" spans="1:17" ht="23.25">
      <c r="A8" s="35" t="s">
        <v>9</v>
      </c>
      <c r="B8" s="31"/>
      <c r="C8" s="31"/>
      <c r="D8" s="31"/>
      <c r="E8" s="31"/>
      <c r="F8" s="31"/>
      <c r="G8" s="31"/>
      <c r="H8" s="32"/>
      <c r="I8" s="32"/>
      <c r="J8" s="33"/>
      <c r="K8" s="27"/>
      <c r="L8" s="28"/>
      <c r="M8" s="28"/>
      <c r="N8" s="29"/>
      <c r="O8" s="7"/>
      <c r="P8" s="11"/>
      <c r="Q8" s="11"/>
    </row>
    <row r="9" spans="1:17" ht="23.25">
      <c r="A9" s="34"/>
      <c r="B9" s="32"/>
      <c r="C9" s="32"/>
      <c r="D9" s="32"/>
      <c r="E9" s="32"/>
      <c r="F9" s="32"/>
      <c r="G9" s="32"/>
      <c r="H9" s="32"/>
      <c r="I9" s="32"/>
      <c r="J9" s="33"/>
      <c r="K9" s="27"/>
      <c r="L9" s="28"/>
      <c r="M9" s="28"/>
      <c r="N9" s="29"/>
      <c r="O9" s="7"/>
      <c r="P9" s="11"/>
      <c r="Q9" s="11"/>
    </row>
    <row r="10" spans="1:17" ht="23.25">
      <c r="A10" s="35" t="s">
        <v>54</v>
      </c>
      <c r="B10" s="31"/>
      <c r="C10" s="31"/>
      <c r="D10" s="31"/>
      <c r="E10" s="31"/>
      <c r="F10" s="31"/>
      <c r="G10" s="31"/>
      <c r="H10" s="32"/>
      <c r="I10" s="32"/>
      <c r="J10" s="33"/>
      <c r="K10" s="27"/>
      <c r="L10" s="28"/>
      <c r="M10" s="28">
        <f>+K11+K12+K13+K14+K15+K16+K17</f>
        <v>43836148.480000004</v>
      </c>
      <c r="N10" s="29"/>
      <c r="O10" s="7"/>
      <c r="P10" s="11"/>
      <c r="Q10" s="11"/>
    </row>
    <row r="11" spans="1:17" ht="23.25">
      <c r="A11" s="35" t="s">
        <v>10</v>
      </c>
      <c r="B11" s="31"/>
      <c r="C11" s="31"/>
      <c r="D11" s="31"/>
      <c r="E11" s="31"/>
      <c r="F11" s="31"/>
      <c r="G11" s="31"/>
      <c r="H11" s="32"/>
      <c r="I11" s="32"/>
      <c r="J11" s="33"/>
      <c r="K11" s="27">
        <f>34400000+26169+19000+190000+530521.59+7800000+13000</f>
        <v>42978690.59</v>
      </c>
      <c r="L11" s="28"/>
      <c r="M11" s="28"/>
      <c r="N11" s="29"/>
      <c r="O11" s="7"/>
      <c r="P11" s="11"/>
      <c r="Q11" s="11"/>
    </row>
    <row r="12" spans="1:17" ht="23.25">
      <c r="A12" s="35" t="s">
        <v>11</v>
      </c>
      <c r="B12" s="31"/>
      <c r="C12" s="31"/>
      <c r="D12" s="31"/>
      <c r="E12" s="31"/>
      <c r="F12" s="31"/>
      <c r="G12" s="31"/>
      <c r="H12" s="32"/>
      <c r="I12" s="32"/>
      <c r="J12" s="33"/>
      <c r="K12" s="27">
        <f>701496.1+40154.21</f>
        <v>741650.3099999999</v>
      </c>
      <c r="L12" s="28"/>
      <c r="M12" s="28"/>
      <c r="N12" s="29"/>
      <c r="O12" s="7"/>
      <c r="P12" s="11"/>
      <c r="Q12" s="11"/>
    </row>
    <row r="13" spans="1:17" ht="23.25">
      <c r="A13" s="35" t="s">
        <v>12</v>
      </c>
      <c r="B13" s="31"/>
      <c r="C13" s="31"/>
      <c r="D13" s="31"/>
      <c r="E13" s="31"/>
      <c r="F13" s="31"/>
      <c r="G13" s="31"/>
      <c r="H13" s="32"/>
      <c r="I13" s="32"/>
      <c r="J13" s="33"/>
      <c r="K13" s="27"/>
      <c r="L13" s="28"/>
      <c r="M13" s="28"/>
      <c r="N13" s="29"/>
      <c r="O13" s="7"/>
      <c r="P13" s="11"/>
      <c r="Q13" s="11"/>
    </row>
    <row r="14" spans="1:17" ht="23.25">
      <c r="A14" s="35" t="s">
        <v>13</v>
      </c>
      <c r="B14" s="31"/>
      <c r="C14" s="31"/>
      <c r="D14" s="31"/>
      <c r="E14" s="31"/>
      <c r="F14" s="31"/>
      <c r="G14" s="31"/>
      <c r="H14" s="32"/>
      <c r="I14" s="32"/>
      <c r="J14" s="33"/>
      <c r="K14" s="27">
        <v>80000</v>
      </c>
      <c r="L14" s="28"/>
      <c r="M14" s="28"/>
      <c r="N14" s="29"/>
      <c r="O14" s="7"/>
      <c r="P14" s="11"/>
      <c r="Q14" s="11"/>
    </row>
    <row r="15" spans="1:17" ht="23.25">
      <c r="A15" s="35" t="s">
        <v>14</v>
      </c>
      <c r="B15" s="31"/>
      <c r="C15" s="31"/>
      <c r="D15" s="31"/>
      <c r="E15" s="31"/>
      <c r="F15" s="31"/>
      <c r="G15" s="31"/>
      <c r="H15" s="32"/>
      <c r="I15" s="32"/>
      <c r="J15" s="33"/>
      <c r="K15" s="27"/>
      <c r="L15" s="28"/>
      <c r="M15" s="28"/>
      <c r="N15" s="29"/>
      <c r="O15" s="7"/>
      <c r="P15" s="11"/>
      <c r="Q15" s="11"/>
    </row>
    <row r="16" spans="1:17" ht="23.25">
      <c r="A16" s="35" t="s">
        <v>15</v>
      </c>
      <c r="B16" s="31"/>
      <c r="C16" s="31"/>
      <c r="D16" s="31"/>
      <c r="E16" s="31"/>
      <c r="F16" s="31"/>
      <c r="G16" s="31"/>
      <c r="H16" s="32"/>
      <c r="I16" s="32"/>
      <c r="J16" s="33"/>
      <c r="K16" s="27">
        <v>35807.58</v>
      </c>
      <c r="L16" s="28"/>
      <c r="M16" s="28"/>
      <c r="N16" s="29"/>
      <c r="O16" s="7"/>
      <c r="P16" s="11"/>
      <c r="Q16" s="11"/>
    </row>
    <row r="17" spans="1:17" ht="23.25">
      <c r="A17" s="35" t="s">
        <v>16</v>
      </c>
      <c r="B17" s="31"/>
      <c r="C17" s="31"/>
      <c r="D17" s="31"/>
      <c r="E17" s="31"/>
      <c r="F17" s="31"/>
      <c r="G17" s="31"/>
      <c r="H17" s="32"/>
      <c r="I17" s="32"/>
      <c r="J17" s="33"/>
      <c r="K17" s="27"/>
      <c r="L17" s="28"/>
      <c r="M17" s="28"/>
      <c r="N17" s="29"/>
      <c r="O17" s="7"/>
      <c r="P17" s="11"/>
      <c r="Q17" s="11"/>
    </row>
    <row r="18" spans="1:17" ht="23.25">
      <c r="A18" s="34"/>
      <c r="B18" s="32"/>
      <c r="C18" s="32"/>
      <c r="D18" s="32"/>
      <c r="E18" s="32"/>
      <c r="F18" s="32"/>
      <c r="G18" s="32"/>
      <c r="H18" s="32"/>
      <c r="I18" s="32"/>
      <c r="J18" s="33"/>
      <c r="K18" s="27"/>
      <c r="L18" s="28"/>
      <c r="M18" s="28"/>
      <c r="N18" s="29"/>
      <c r="O18" s="7"/>
      <c r="P18" s="11"/>
      <c r="Q18" s="11"/>
    </row>
    <row r="19" spans="1:17" ht="23.25">
      <c r="A19" s="34"/>
      <c r="B19" s="32"/>
      <c r="C19" s="32"/>
      <c r="D19" s="32"/>
      <c r="E19" s="32"/>
      <c r="F19" s="32"/>
      <c r="G19" s="32"/>
      <c r="H19" s="32"/>
      <c r="I19" s="32"/>
      <c r="J19" s="33"/>
      <c r="K19" s="27"/>
      <c r="L19" s="28"/>
      <c r="M19" s="28"/>
      <c r="N19" s="29"/>
      <c r="O19" s="7"/>
      <c r="P19" s="11"/>
      <c r="Q19" s="11"/>
    </row>
    <row r="20" spans="1:17" ht="23.25">
      <c r="A20" s="35" t="s">
        <v>55</v>
      </c>
      <c r="B20" s="31"/>
      <c r="C20" s="31"/>
      <c r="D20" s="31"/>
      <c r="E20" s="31"/>
      <c r="F20" s="31"/>
      <c r="G20" s="31"/>
      <c r="H20" s="31"/>
      <c r="I20" s="31"/>
      <c r="J20" s="37"/>
      <c r="K20" s="27">
        <v>6000000</v>
      </c>
      <c r="L20" s="28"/>
      <c r="M20" s="28">
        <f>+K20</f>
        <v>6000000</v>
      </c>
      <c r="N20" s="29"/>
      <c r="O20" s="7"/>
      <c r="P20" s="11"/>
      <c r="Q20" s="11"/>
    </row>
    <row r="21" spans="1:17" ht="23.25">
      <c r="A21" s="35"/>
      <c r="B21" s="31"/>
      <c r="C21" s="31"/>
      <c r="D21" s="31"/>
      <c r="E21" s="31"/>
      <c r="F21" s="31"/>
      <c r="G21" s="31"/>
      <c r="H21" s="31"/>
      <c r="I21" s="31"/>
      <c r="J21" s="37"/>
      <c r="K21" s="27"/>
      <c r="L21" s="28"/>
      <c r="M21" s="28"/>
      <c r="N21" s="29"/>
      <c r="O21" s="7"/>
      <c r="P21" s="11"/>
      <c r="Q21" s="11"/>
    </row>
    <row r="22" spans="1:17" ht="23.25">
      <c r="A22" s="35" t="s">
        <v>56</v>
      </c>
      <c r="B22" s="31"/>
      <c r="C22" s="31"/>
      <c r="D22" s="31"/>
      <c r="E22" s="31"/>
      <c r="F22" s="31"/>
      <c r="G22" s="31"/>
      <c r="H22" s="31"/>
      <c r="I22" s="31"/>
      <c r="J22" s="37"/>
      <c r="K22" s="27"/>
      <c r="L22" s="28"/>
      <c r="M22" s="28"/>
      <c r="N22" s="29"/>
      <c r="O22" s="7"/>
      <c r="P22" s="11"/>
      <c r="Q22" s="11"/>
    </row>
    <row r="23" spans="1:17" ht="23.25">
      <c r="A23" s="35"/>
      <c r="B23" s="31"/>
      <c r="C23" s="31"/>
      <c r="D23" s="31"/>
      <c r="E23" s="31"/>
      <c r="F23" s="31"/>
      <c r="G23" s="31"/>
      <c r="H23" s="31"/>
      <c r="I23" s="31"/>
      <c r="J23" s="37"/>
      <c r="K23" s="27"/>
      <c r="L23" s="28"/>
      <c r="M23" s="28"/>
      <c r="N23" s="29"/>
      <c r="O23" s="7"/>
      <c r="P23" s="11"/>
      <c r="Q23" s="11"/>
    </row>
    <row r="24" spans="1:19" ht="23.25">
      <c r="A24" s="35" t="s">
        <v>57</v>
      </c>
      <c r="B24" s="31"/>
      <c r="C24" s="31"/>
      <c r="D24" s="31"/>
      <c r="E24" s="31"/>
      <c r="F24" s="31"/>
      <c r="G24" s="31"/>
      <c r="H24" s="31"/>
      <c r="I24" s="31"/>
      <c r="J24" s="37"/>
      <c r="K24" s="27"/>
      <c r="L24" s="28"/>
      <c r="M24" s="28">
        <f>+K25+K26</f>
        <v>16455173.71</v>
      </c>
      <c r="N24" s="29"/>
      <c r="O24" s="7"/>
      <c r="P24" s="11"/>
      <c r="Q24" s="11"/>
      <c r="R24" s="128"/>
      <c r="S24" s="19"/>
    </row>
    <row r="25" spans="1:19" ht="23.25">
      <c r="A25" s="35" t="s">
        <v>17</v>
      </c>
      <c r="B25" s="31"/>
      <c r="C25" s="31"/>
      <c r="D25" s="31"/>
      <c r="E25" s="31"/>
      <c r="F25" s="31"/>
      <c r="G25" s="31"/>
      <c r="H25" s="31"/>
      <c r="I25" s="31"/>
      <c r="J25" s="37"/>
      <c r="K25" s="27">
        <f>6694879.4+5782708.83+652585.48+485000</f>
        <v>13615173.71</v>
      </c>
      <c r="L25" s="28"/>
      <c r="M25" s="28"/>
      <c r="N25" s="29"/>
      <c r="O25" s="7"/>
      <c r="P25" s="11"/>
      <c r="Q25" s="12"/>
      <c r="R25" s="17"/>
      <c r="S25" s="19"/>
    </row>
    <row r="26" spans="1:19" ht="23.25">
      <c r="A26" s="35" t="s">
        <v>51</v>
      </c>
      <c r="B26" s="31"/>
      <c r="C26" s="31"/>
      <c r="D26" s="31"/>
      <c r="E26" s="31"/>
      <c r="F26" s="31"/>
      <c r="G26" s="31"/>
      <c r="H26" s="31"/>
      <c r="I26" s="31"/>
      <c r="J26" s="37"/>
      <c r="K26" s="27">
        <f>2570000+105000+165000</f>
        <v>2840000</v>
      </c>
      <c r="L26" s="28"/>
      <c r="M26" s="28"/>
      <c r="N26" s="29"/>
      <c r="O26" s="7"/>
      <c r="P26" s="11"/>
      <c r="Q26" s="12"/>
      <c r="R26" s="17"/>
      <c r="S26" s="19"/>
    </row>
    <row r="27" spans="1:19" ht="23.25">
      <c r="A27" s="35"/>
      <c r="B27" s="31"/>
      <c r="C27" s="31"/>
      <c r="D27" s="31"/>
      <c r="E27" s="31"/>
      <c r="F27" s="31"/>
      <c r="G27" s="31"/>
      <c r="H27" s="31"/>
      <c r="I27" s="31"/>
      <c r="J27" s="37"/>
      <c r="K27" s="27"/>
      <c r="L27" s="28"/>
      <c r="M27" s="28"/>
      <c r="N27" s="29"/>
      <c r="O27" s="7"/>
      <c r="P27" s="11"/>
      <c r="Q27" s="11"/>
      <c r="R27" s="19"/>
      <c r="S27" s="19"/>
    </row>
    <row r="28" spans="1:19" ht="23.25">
      <c r="A28" s="35" t="s">
        <v>58</v>
      </c>
      <c r="B28" s="31"/>
      <c r="C28" s="31"/>
      <c r="D28" s="31"/>
      <c r="E28" s="31"/>
      <c r="F28" s="31"/>
      <c r="G28" s="31"/>
      <c r="H28" s="31"/>
      <c r="I28" s="31"/>
      <c r="J28" s="37"/>
      <c r="K28" s="27"/>
      <c r="L28" s="28"/>
      <c r="M28" s="28"/>
      <c r="N28" s="29"/>
      <c r="O28" s="7"/>
      <c r="P28" s="11"/>
      <c r="Q28" s="11"/>
      <c r="R28" s="128"/>
      <c r="S28" s="19"/>
    </row>
    <row r="29" spans="1:17" ht="23.25">
      <c r="A29" s="35"/>
      <c r="B29" s="31"/>
      <c r="C29" s="31"/>
      <c r="D29" s="31"/>
      <c r="E29" s="31"/>
      <c r="F29" s="31"/>
      <c r="G29" s="31"/>
      <c r="H29" s="31"/>
      <c r="I29" s="31"/>
      <c r="J29" s="37"/>
      <c r="K29" s="27"/>
      <c r="L29" s="28"/>
      <c r="M29" s="28"/>
      <c r="N29" s="29"/>
      <c r="O29" s="7"/>
      <c r="P29" s="11"/>
      <c r="Q29" s="11"/>
    </row>
    <row r="30" spans="1:17" ht="23.25">
      <c r="A30" s="35" t="s">
        <v>59</v>
      </c>
      <c r="B30" s="31"/>
      <c r="C30" s="31"/>
      <c r="D30" s="31"/>
      <c r="E30" s="31"/>
      <c r="F30" s="31"/>
      <c r="G30" s="31"/>
      <c r="H30" s="31"/>
      <c r="I30" s="31"/>
      <c r="J30" s="37"/>
      <c r="K30" s="27"/>
      <c r="L30" s="28"/>
      <c r="M30" s="28"/>
      <c r="N30" s="29"/>
      <c r="O30" s="7"/>
      <c r="P30" s="11"/>
      <c r="Q30" s="11"/>
    </row>
    <row r="31" spans="1:17" ht="23.25">
      <c r="A31" s="35"/>
      <c r="B31" s="31"/>
      <c r="C31" s="31"/>
      <c r="D31" s="31"/>
      <c r="E31" s="31"/>
      <c r="F31" s="31"/>
      <c r="G31" s="31"/>
      <c r="H31" s="31"/>
      <c r="I31" s="31"/>
      <c r="J31" s="37"/>
      <c r="K31" s="27"/>
      <c r="L31" s="28"/>
      <c r="M31" s="28"/>
      <c r="N31" s="29"/>
      <c r="O31" s="7"/>
      <c r="P31" s="11"/>
      <c r="Q31" s="11"/>
    </row>
    <row r="32" spans="1:17" ht="23.25">
      <c r="A32" s="30" t="s">
        <v>52</v>
      </c>
      <c r="B32" s="38"/>
      <c r="C32" s="38"/>
      <c r="D32" s="38"/>
      <c r="E32" s="32"/>
      <c r="F32" s="32"/>
      <c r="G32" s="32"/>
      <c r="H32" s="32"/>
      <c r="I32" s="32"/>
      <c r="J32" s="33"/>
      <c r="K32" s="27"/>
      <c r="L32" s="28"/>
      <c r="M32" s="28"/>
      <c r="N32" s="39">
        <f>M24+M20+M10+M5</f>
        <v>76855442.19</v>
      </c>
      <c r="O32" s="7"/>
      <c r="P32" s="11"/>
      <c r="Q32" s="11"/>
    </row>
    <row r="33" spans="1:17" ht="23.25">
      <c r="A33" s="34"/>
      <c r="B33" s="32"/>
      <c r="C33" s="32"/>
      <c r="D33" s="32"/>
      <c r="E33" s="32"/>
      <c r="F33" s="32"/>
      <c r="G33" s="32"/>
      <c r="H33" s="32"/>
      <c r="I33" s="32"/>
      <c r="J33" s="33"/>
      <c r="K33" s="27"/>
      <c r="L33" s="28"/>
      <c r="M33" s="28"/>
      <c r="N33" s="29"/>
      <c r="O33" s="7"/>
      <c r="P33" s="11"/>
      <c r="Q33" s="11"/>
    </row>
    <row r="34" spans="1:17" ht="23.25">
      <c r="A34" s="34"/>
      <c r="B34" s="32"/>
      <c r="C34" s="32"/>
      <c r="D34" s="32"/>
      <c r="E34" s="32"/>
      <c r="F34" s="32"/>
      <c r="G34" s="32"/>
      <c r="H34" s="32"/>
      <c r="I34" s="32"/>
      <c r="J34" s="33"/>
      <c r="K34" s="27"/>
      <c r="L34" s="28"/>
      <c r="M34" s="28"/>
      <c r="N34" s="29"/>
      <c r="O34" s="7"/>
      <c r="P34" s="11"/>
      <c r="Q34" s="11"/>
    </row>
    <row r="35" spans="1:17" ht="23.25">
      <c r="A35" s="30" t="s">
        <v>1</v>
      </c>
      <c r="B35" s="38"/>
      <c r="C35" s="38"/>
      <c r="D35" s="31"/>
      <c r="E35" s="31"/>
      <c r="F35" s="31"/>
      <c r="G35" s="31"/>
      <c r="H35" s="32"/>
      <c r="I35" s="32"/>
      <c r="J35" s="33"/>
      <c r="K35" s="27"/>
      <c r="L35" s="28"/>
      <c r="M35" s="28"/>
      <c r="N35" s="29"/>
      <c r="O35" s="7"/>
      <c r="P35" s="11"/>
      <c r="Q35" s="11"/>
    </row>
    <row r="36" spans="1:17" ht="23.25">
      <c r="A36" s="34"/>
      <c r="B36" s="32"/>
      <c r="C36" s="32"/>
      <c r="D36" s="32"/>
      <c r="E36" s="32"/>
      <c r="F36" s="32"/>
      <c r="G36" s="32"/>
      <c r="H36" s="32"/>
      <c r="I36" s="32"/>
      <c r="J36" s="33"/>
      <c r="K36" s="27"/>
      <c r="L36" s="28"/>
      <c r="M36" s="28"/>
      <c r="N36" s="29"/>
      <c r="O36" s="7"/>
      <c r="P36" s="11"/>
      <c r="Q36" s="11"/>
    </row>
    <row r="37" spans="1:17" ht="23.25">
      <c r="A37" s="35" t="s">
        <v>60</v>
      </c>
      <c r="B37" s="31"/>
      <c r="C37" s="31"/>
      <c r="D37" s="31"/>
      <c r="E37" s="31"/>
      <c r="F37" s="31"/>
      <c r="G37" s="31"/>
      <c r="H37" s="32"/>
      <c r="I37" s="32"/>
      <c r="J37" s="33"/>
      <c r="K37" s="27"/>
      <c r="L37" s="28"/>
      <c r="M37" s="28">
        <f>+L38+L45</f>
        <v>35450651.26</v>
      </c>
      <c r="N37" s="29"/>
      <c r="O37" s="7"/>
      <c r="P37" s="11"/>
      <c r="Q37" s="11"/>
    </row>
    <row r="38" spans="1:17" ht="23.25">
      <c r="A38" s="35" t="s">
        <v>18</v>
      </c>
      <c r="B38" s="31"/>
      <c r="C38" s="31"/>
      <c r="D38" s="31"/>
      <c r="E38" s="31"/>
      <c r="F38" s="31"/>
      <c r="G38" s="31"/>
      <c r="H38" s="32"/>
      <c r="I38" s="32"/>
      <c r="J38" s="33"/>
      <c r="K38" s="27"/>
      <c r="L38" s="28">
        <f>+K39+K40+K41+K42+K43</f>
        <v>27874157.58</v>
      </c>
      <c r="M38" s="28"/>
      <c r="N38" s="29"/>
      <c r="O38" s="7"/>
      <c r="P38" s="11"/>
      <c r="Q38" s="11"/>
    </row>
    <row r="39" spans="1:17" ht="23.25">
      <c r="A39" s="35" t="s">
        <v>19</v>
      </c>
      <c r="B39" s="31"/>
      <c r="C39" s="31"/>
      <c r="D39" s="31"/>
      <c r="E39" s="31"/>
      <c r="F39" s="31"/>
      <c r="G39" s="31"/>
      <c r="H39" s="32"/>
      <c r="I39" s="32"/>
      <c r="J39" s="33"/>
      <c r="K39" s="40">
        <f>18000000+400000+6000000+150000+20000+30000+3000+20000+10000+235600</f>
        <v>24868600</v>
      </c>
      <c r="L39" s="28"/>
      <c r="M39" s="28"/>
      <c r="N39" s="29"/>
      <c r="O39" s="7"/>
      <c r="P39" s="11"/>
      <c r="Q39" s="11"/>
    </row>
    <row r="40" spans="1:17" ht="23.25">
      <c r="A40" s="35" t="s">
        <v>20</v>
      </c>
      <c r="B40" s="31"/>
      <c r="C40" s="31"/>
      <c r="D40" s="31"/>
      <c r="E40" s="31"/>
      <c r="F40" s="31"/>
      <c r="G40" s="31"/>
      <c r="H40" s="32"/>
      <c r="I40" s="32"/>
      <c r="J40" s="33"/>
      <c r="K40" s="40">
        <f>2000000+58000+60000+387557.58</f>
        <v>2505557.58</v>
      </c>
      <c r="L40" s="28"/>
      <c r="M40" s="28"/>
      <c r="N40" s="29"/>
      <c r="O40" s="7"/>
      <c r="P40" s="11"/>
      <c r="Q40" s="11"/>
    </row>
    <row r="41" spans="1:17" ht="23.25">
      <c r="A41" s="35" t="s">
        <v>21</v>
      </c>
      <c r="B41" s="31"/>
      <c r="C41" s="31"/>
      <c r="D41" s="31"/>
      <c r="E41" s="31"/>
      <c r="F41" s="31"/>
      <c r="G41" s="31"/>
      <c r="H41" s="32"/>
      <c r="I41" s="32"/>
      <c r="J41" s="33"/>
      <c r="K41" s="40">
        <v>500000</v>
      </c>
      <c r="L41" s="28"/>
      <c r="M41" s="28"/>
      <c r="N41" s="29"/>
      <c r="O41" s="7"/>
      <c r="P41" s="11"/>
      <c r="Q41" s="11"/>
    </row>
    <row r="42" spans="1:17" ht="23.25">
      <c r="A42" s="35" t="s">
        <v>22</v>
      </c>
      <c r="B42" s="31"/>
      <c r="C42" s="31"/>
      <c r="D42" s="31"/>
      <c r="E42" s="31"/>
      <c r="F42" s="31"/>
      <c r="G42" s="31"/>
      <c r="H42" s="32"/>
      <c r="I42" s="32"/>
      <c r="J42" s="33"/>
      <c r="K42" s="27"/>
      <c r="L42" s="28"/>
      <c r="M42" s="28"/>
      <c r="N42" s="29"/>
      <c r="O42" s="7"/>
      <c r="P42" s="11"/>
      <c r="Q42" s="11"/>
    </row>
    <row r="43" spans="1:17" ht="23.25">
      <c r="A43" s="35" t="s">
        <v>23</v>
      </c>
      <c r="B43" s="31"/>
      <c r="C43" s="31"/>
      <c r="D43" s="31"/>
      <c r="E43" s="31"/>
      <c r="F43" s="31"/>
      <c r="G43" s="31"/>
      <c r="H43" s="32"/>
      <c r="I43" s="32"/>
      <c r="J43" s="33"/>
      <c r="K43" s="27"/>
      <c r="L43" s="28"/>
      <c r="M43" s="28"/>
      <c r="N43" s="29"/>
      <c r="O43" s="7"/>
      <c r="P43" s="11"/>
      <c r="Q43" s="11"/>
    </row>
    <row r="44" spans="1:17" ht="23.25">
      <c r="A44" s="35"/>
      <c r="B44" s="31"/>
      <c r="C44" s="31"/>
      <c r="D44" s="31"/>
      <c r="E44" s="31"/>
      <c r="F44" s="31"/>
      <c r="G44" s="31"/>
      <c r="H44" s="32"/>
      <c r="I44" s="32"/>
      <c r="J44" s="33"/>
      <c r="K44" s="27"/>
      <c r="L44" s="28"/>
      <c r="M44" s="28"/>
      <c r="N44" s="29"/>
      <c r="O44" s="7"/>
      <c r="P44" s="11"/>
      <c r="Q44" s="11"/>
    </row>
    <row r="45" spans="1:17" ht="23.25">
      <c r="A45" s="35" t="s">
        <v>24</v>
      </c>
      <c r="B45" s="31"/>
      <c r="C45" s="31"/>
      <c r="D45" s="31"/>
      <c r="E45" s="31"/>
      <c r="F45" s="31"/>
      <c r="G45" s="31"/>
      <c r="H45" s="32"/>
      <c r="I45" s="32"/>
      <c r="J45" s="33"/>
      <c r="K45" s="27">
        <f>(4125000+1200+1992502+157402.86+800+926398.82+20000+1000+2000+3000+1000+2000)+(6000+2000+2000)+(97600+5000+8590+1000+2000)+(220000)</f>
        <v>7576493.680000001</v>
      </c>
      <c r="L45" s="28">
        <f>+K45</f>
        <v>7576493.680000001</v>
      </c>
      <c r="M45" s="28"/>
      <c r="N45" s="29"/>
      <c r="O45" s="7"/>
      <c r="P45" s="11"/>
      <c r="Q45" s="11"/>
    </row>
    <row r="46" spans="1:17" ht="23.25">
      <c r="A46" s="34"/>
      <c r="B46" s="32"/>
      <c r="C46" s="32"/>
      <c r="D46" s="32"/>
      <c r="E46" s="32"/>
      <c r="F46" s="32"/>
      <c r="G46" s="32"/>
      <c r="H46" s="32"/>
      <c r="I46" s="32"/>
      <c r="J46" s="33"/>
      <c r="K46" s="27"/>
      <c r="L46" s="28"/>
      <c r="M46" s="28"/>
      <c r="N46" s="29"/>
      <c r="O46" s="7"/>
      <c r="P46" s="11"/>
      <c r="Q46" s="11"/>
    </row>
    <row r="47" spans="1:17" ht="23.25">
      <c r="A47" s="34"/>
      <c r="B47" s="32"/>
      <c r="C47" s="32"/>
      <c r="D47" s="32"/>
      <c r="E47" s="32"/>
      <c r="F47" s="32"/>
      <c r="G47" s="32"/>
      <c r="H47" s="32"/>
      <c r="I47" s="32"/>
      <c r="J47" s="33"/>
      <c r="K47" s="27"/>
      <c r="L47" s="28"/>
      <c r="M47" s="28"/>
      <c r="N47" s="29"/>
      <c r="O47" s="7"/>
      <c r="P47" s="11"/>
      <c r="Q47" s="11"/>
    </row>
    <row r="48" spans="1:17" ht="23.25">
      <c r="A48" s="35" t="s">
        <v>61</v>
      </c>
      <c r="B48" s="31"/>
      <c r="C48" s="31"/>
      <c r="D48" s="31"/>
      <c r="E48" s="31"/>
      <c r="F48" s="31"/>
      <c r="G48" s="31"/>
      <c r="H48" s="31"/>
      <c r="I48" s="32"/>
      <c r="J48" s="33"/>
      <c r="K48" s="27"/>
      <c r="L48" s="28">
        <f>+K50+K51+K52+K53+K54+K55+K56+K57+K58+K59+K60+K61+K49</f>
        <v>32834745.27</v>
      </c>
      <c r="M48" s="28"/>
      <c r="N48" s="29"/>
      <c r="O48" s="7"/>
      <c r="P48" s="11"/>
      <c r="Q48" s="11"/>
    </row>
    <row r="49" spans="1:17" ht="23.25">
      <c r="A49" s="41" t="s">
        <v>25</v>
      </c>
      <c r="B49" s="42"/>
      <c r="C49" s="42"/>
      <c r="D49" s="42"/>
      <c r="E49" s="42"/>
      <c r="F49" s="42"/>
      <c r="G49" s="42"/>
      <c r="H49" s="42"/>
      <c r="I49" s="32"/>
      <c r="J49" s="33"/>
      <c r="K49" s="27">
        <f>8138000+2957796+100000+20000+50000+13000+51000+900000</f>
        <v>12229796</v>
      </c>
      <c r="L49" s="28"/>
      <c r="M49" s="29"/>
      <c r="N49" s="29"/>
      <c r="O49" s="7"/>
      <c r="P49" s="11"/>
      <c r="Q49" s="11"/>
    </row>
    <row r="50" spans="1:17" ht="23.25">
      <c r="A50" s="35" t="s">
        <v>26</v>
      </c>
      <c r="B50" s="31"/>
      <c r="C50" s="31"/>
      <c r="D50" s="31"/>
      <c r="E50" s="31"/>
      <c r="F50" s="31"/>
      <c r="G50" s="31"/>
      <c r="H50" s="31"/>
      <c r="I50" s="32"/>
      <c r="J50" s="33"/>
      <c r="K50" s="27">
        <v>1981520</v>
      </c>
      <c r="L50" s="28"/>
      <c r="M50" s="28"/>
      <c r="N50" s="29"/>
      <c r="O50" s="7"/>
      <c r="P50" s="11"/>
      <c r="Q50" s="11"/>
    </row>
    <row r="51" spans="1:17" ht="23.25">
      <c r="A51" s="35" t="s">
        <v>27</v>
      </c>
      <c r="B51" s="31"/>
      <c r="C51" s="31"/>
      <c r="D51" s="31"/>
      <c r="E51" s="31"/>
      <c r="F51" s="31"/>
      <c r="G51" s="31"/>
      <c r="H51" s="31"/>
      <c r="I51" s="32"/>
      <c r="J51" s="33"/>
      <c r="K51" s="27">
        <f>485000+120000+57500+40000</f>
        <v>702500</v>
      </c>
      <c r="L51" s="28"/>
      <c r="M51" s="28"/>
      <c r="N51" s="29"/>
      <c r="O51" s="7"/>
      <c r="P51" s="11"/>
      <c r="Q51" s="11"/>
    </row>
    <row r="52" spans="1:17" ht="23.25">
      <c r="A52" s="35" t="s">
        <v>28</v>
      </c>
      <c r="B52" s="31"/>
      <c r="C52" s="31"/>
      <c r="D52" s="31"/>
      <c r="E52" s="31"/>
      <c r="F52" s="31"/>
      <c r="G52" s="31"/>
      <c r="H52" s="31"/>
      <c r="I52" s="32"/>
      <c r="J52" s="33"/>
      <c r="K52" s="27"/>
      <c r="L52" s="28"/>
      <c r="M52" s="28"/>
      <c r="N52" s="29"/>
      <c r="O52" s="7"/>
      <c r="P52" s="11"/>
      <c r="Q52" s="11"/>
    </row>
    <row r="53" spans="1:17" ht="23.25">
      <c r="A53" s="35" t="s">
        <v>29</v>
      </c>
      <c r="B53" s="31"/>
      <c r="C53" s="31"/>
      <c r="D53" s="31"/>
      <c r="E53" s="31"/>
      <c r="F53" s="31"/>
      <c r="G53" s="31"/>
      <c r="H53" s="31"/>
      <c r="I53" s="32"/>
      <c r="J53" s="33"/>
      <c r="K53" s="27">
        <f>23290.2+55000+75000+20000+15000+35000+14000+40000</f>
        <v>277290.2</v>
      </c>
      <c r="L53" s="28"/>
      <c r="M53" s="28"/>
      <c r="N53" s="29"/>
      <c r="O53" s="7"/>
      <c r="P53" s="11"/>
      <c r="Q53" s="11"/>
    </row>
    <row r="54" spans="1:17" ht="23.25">
      <c r="A54" s="35" t="s">
        <v>30</v>
      </c>
      <c r="B54" s="31"/>
      <c r="C54" s="31"/>
      <c r="D54" s="31"/>
      <c r="E54" s="31"/>
      <c r="F54" s="31"/>
      <c r="G54" s="31"/>
      <c r="H54" s="31"/>
      <c r="I54" s="32"/>
      <c r="J54" s="33"/>
      <c r="K54" s="27"/>
      <c r="L54" s="28"/>
      <c r="M54" s="28"/>
      <c r="N54" s="29"/>
      <c r="O54" s="7"/>
      <c r="P54" s="11"/>
      <c r="Q54" s="11"/>
    </row>
    <row r="55" spans="1:17" ht="23.25">
      <c r="A55" s="35" t="s">
        <v>31</v>
      </c>
      <c r="B55" s="31"/>
      <c r="C55" s="31"/>
      <c r="D55" s="31"/>
      <c r="E55" s="31"/>
      <c r="F55" s="31"/>
      <c r="G55" s="31"/>
      <c r="H55" s="31"/>
      <c r="I55" s="32"/>
      <c r="J55" s="33"/>
      <c r="K55" s="27">
        <f>10000+4000+360000+10000+2500+2000+20000+5000+80000+5000+10000</f>
        <v>508500</v>
      </c>
      <c r="L55" s="28"/>
      <c r="M55" s="28"/>
      <c r="N55" s="29"/>
      <c r="O55" s="7"/>
      <c r="P55" s="11"/>
      <c r="Q55" s="11"/>
    </row>
    <row r="56" spans="1:17" ht="23.25">
      <c r="A56" s="35" t="s">
        <v>66</v>
      </c>
      <c r="B56" s="31"/>
      <c r="C56" s="31"/>
      <c r="D56" s="31"/>
      <c r="E56" s="31"/>
      <c r="F56" s="31"/>
      <c r="G56" s="31"/>
      <c r="H56" s="31"/>
      <c r="I56" s="32"/>
      <c r="J56" s="33"/>
      <c r="K56" s="27">
        <f>(600000+381040+18000+20000+30000+32000+5000+20000+22000+1500+981000+700000+1500000+30000)+(30000+10000+5000+1549.59+500+30000+30000+80000+8000+6000+1000+30000+10000+20000)+(1098000+1525000+62300+1500000+3000000+146000+4000+550000+20000+2000+3000+2000+412+60000+4000+1000+1500+30000+12000+5000+5000+9000+500+50000+25000+1000+1000+1000+800+2000+1073000+10000)+(50000+139080+155016.88+10000+20000+1100000+13000+8000+93345.6+524500+80000+20000+50000+50000+1000+6500)</f>
        <v>16127544.07</v>
      </c>
      <c r="L56" s="28"/>
      <c r="M56" s="28"/>
      <c r="N56" s="29"/>
      <c r="O56" s="7"/>
      <c r="P56" s="11"/>
      <c r="Q56" s="11"/>
    </row>
    <row r="57" spans="1:17" ht="23.25">
      <c r="A57" s="35" t="s">
        <v>32</v>
      </c>
      <c r="B57" s="31"/>
      <c r="C57" s="31"/>
      <c r="D57" s="31"/>
      <c r="E57" s="31"/>
      <c r="F57" s="31"/>
      <c r="G57" s="31"/>
      <c r="H57" s="31"/>
      <c r="I57" s="32"/>
      <c r="J57" s="33"/>
      <c r="K57" s="27">
        <f>176500+18000+2000+3000+2500+5000+1600+5000+3000+3000+15000+1000</f>
        <v>235600</v>
      </c>
      <c r="L57" s="28"/>
      <c r="M57" s="28"/>
      <c r="N57" s="29"/>
      <c r="O57" s="7"/>
      <c r="P57" s="11"/>
      <c r="Q57" s="11"/>
    </row>
    <row r="58" spans="1:17" ht="23.25">
      <c r="A58" s="35" t="s">
        <v>33</v>
      </c>
      <c r="B58" s="31"/>
      <c r="C58" s="31"/>
      <c r="D58" s="31"/>
      <c r="E58" s="31"/>
      <c r="F58" s="31"/>
      <c r="G58" s="31"/>
      <c r="H58" s="31"/>
      <c r="I58" s="32"/>
      <c r="J58" s="33"/>
      <c r="K58" s="27"/>
      <c r="L58" s="28"/>
      <c r="M58" s="28"/>
      <c r="N58" s="29"/>
      <c r="O58" s="7"/>
      <c r="P58" s="11"/>
      <c r="Q58" s="11"/>
    </row>
    <row r="59" spans="1:17" ht="23.25">
      <c r="A59" s="35" t="s">
        <v>34</v>
      </c>
      <c r="B59" s="31"/>
      <c r="C59" s="31"/>
      <c r="D59" s="31"/>
      <c r="E59" s="31"/>
      <c r="F59" s="31"/>
      <c r="G59" s="31"/>
      <c r="H59" s="31"/>
      <c r="I59" s="32"/>
      <c r="J59" s="33"/>
      <c r="K59" s="27">
        <f>250000+10000+64400+18000+2800+2000+5000+10000</f>
        <v>362200</v>
      </c>
      <c r="L59" s="28"/>
      <c r="M59" s="28"/>
      <c r="N59" s="29"/>
      <c r="O59" s="7"/>
      <c r="P59" s="11"/>
      <c r="Q59" s="11"/>
    </row>
    <row r="60" spans="1:17" ht="23.25">
      <c r="A60" s="35" t="s">
        <v>35</v>
      </c>
      <c r="B60" s="31"/>
      <c r="C60" s="31"/>
      <c r="D60" s="31"/>
      <c r="E60" s="31"/>
      <c r="F60" s="31"/>
      <c r="G60" s="31"/>
      <c r="H60" s="31"/>
      <c r="I60" s="32"/>
      <c r="J60" s="33"/>
      <c r="K60" s="27">
        <f>1500+78000+1000+30000+2000+297295</f>
        <v>409795</v>
      </c>
      <c r="L60" s="28"/>
      <c r="M60" s="28"/>
      <c r="N60" s="29"/>
      <c r="O60" s="7"/>
      <c r="P60" s="11"/>
      <c r="Q60" s="11"/>
    </row>
    <row r="61" spans="1:17" ht="23.25">
      <c r="A61" s="43"/>
      <c r="B61" s="44"/>
      <c r="C61" s="44"/>
      <c r="D61" s="44"/>
      <c r="E61" s="44"/>
      <c r="F61" s="44"/>
      <c r="G61" s="44"/>
      <c r="H61" s="44"/>
      <c r="I61" s="32"/>
      <c r="J61" s="33"/>
      <c r="K61" s="27"/>
      <c r="L61" s="28"/>
      <c r="M61" s="28"/>
      <c r="N61" s="29"/>
      <c r="O61" s="7"/>
      <c r="P61" s="11"/>
      <c r="Q61" s="11"/>
    </row>
    <row r="62" spans="1:17" ht="23.25">
      <c r="A62" s="34"/>
      <c r="B62" s="32"/>
      <c r="C62" s="32"/>
      <c r="D62" s="32"/>
      <c r="E62" s="32"/>
      <c r="F62" s="32"/>
      <c r="G62" s="32"/>
      <c r="H62" s="32"/>
      <c r="I62" s="32"/>
      <c r="J62" s="33"/>
      <c r="K62" s="27"/>
      <c r="L62" s="28"/>
      <c r="M62" s="28"/>
      <c r="N62" s="29"/>
      <c r="O62" s="7"/>
      <c r="P62" s="11"/>
      <c r="Q62" s="11"/>
    </row>
    <row r="63" spans="1:17" ht="23.25">
      <c r="A63" s="35" t="s">
        <v>62</v>
      </c>
      <c r="B63" s="31"/>
      <c r="C63" s="31"/>
      <c r="D63" s="31"/>
      <c r="E63" s="31"/>
      <c r="F63" s="31"/>
      <c r="G63" s="31"/>
      <c r="H63" s="31"/>
      <c r="I63" s="31"/>
      <c r="J63" s="37"/>
      <c r="K63" s="27"/>
      <c r="L63" s="28">
        <f>+K64+K65+K66+K67</f>
        <v>13403826.56</v>
      </c>
      <c r="M63" s="29"/>
      <c r="N63" s="29"/>
      <c r="O63" s="7"/>
      <c r="P63" s="11"/>
      <c r="Q63" s="11"/>
    </row>
    <row r="64" spans="1:17" ht="23.25">
      <c r="A64" s="35" t="s">
        <v>36</v>
      </c>
      <c r="B64" s="31"/>
      <c r="C64" s="31"/>
      <c r="D64" s="31"/>
      <c r="E64" s="31"/>
      <c r="F64" s="31"/>
      <c r="G64" s="31"/>
      <c r="H64" s="31"/>
      <c r="I64" s="31"/>
      <c r="J64" s="37"/>
      <c r="K64" s="27">
        <f>6586.19+37469.91</f>
        <v>44056.100000000006</v>
      </c>
      <c r="L64" s="28"/>
      <c r="M64" s="28"/>
      <c r="N64" s="29"/>
      <c r="O64" s="7"/>
      <c r="P64" s="11"/>
      <c r="Q64" s="11"/>
    </row>
    <row r="65" spans="1:17" ht="23.25">
      <c r="A65" s="35" t="s">
        <v>37</v>
      </c>
      <c r="B65" s="31"/>
      <c r="C65" s="31"/>
      <c r="D65" s="31"/>
      <c r="E65" s="31"/>
      <c r="F65" s="31"/>
      <c r="G65" s="31"/>
      <c r="H65" s="31"/>
      <c r="I65" s="31"/>
      <c r="J65" s="37"/>
      <c r="K65" s="27">
        <f>6864969.51+482496.3+168.07+298105.19+7751.02+1948140.33+421788.01+133121.07+396947.53+9686.46+3155.06+2793441.91</f>
        <v>13359770.46</v>
      </c>
      <c r="L65" s="28"/>
      <c r="M65" s="28"/>
      <c r="N65" s="29"/>
      <c r="O65" s="7"/>
      <c r="P65" s="11"/>
      <c r="Q65" s="11"/>
    </row>
    <row r="66" spans="1:17" ht="23.25">
      <c r="A66" s="35" t="s">
        <v>38</v>
      </c>
      <c r="B66" s="31"/>
      <c r="C66" s="31"/>
      <c r="D66" s="31"/>
      <c r="E66" s="31"/>
      <c r="F66" s="31"/>
      <c r="G66" s="31"/>
      <c r="H66" s="31"/>
      <c r="I66" s="31"/>
      <c r="J66" s="37"/>
      <c r="K66" s="27"/>
      <c r="L66" s="28"/>
      <c r="M66" s="28"/>
      <c r="N66" s="29"/>
      <c r="O66" s="7"/>
      <c r="P66" s="11"/>
      <c r="Q66" s="11"/>
    </row>
    <row r="67" spans="1:17" ht="23.25">
      <c r="A67" s="35" t="s">
        <v>39</v>
      </c>
      <c r="B67" s="31"/>
      <c r="C67" s="31"/>
      <c r="D67" s="31"/>
      <c r="E67" s="31"/>
      <c r="F67" s="31"/>
      <c r="G67" s="31"/>
      <c r="H67" s="31"/>
      <c r="I67" s="31"/>
      <c r="J67" s="37"/>
      <c r="K67" s="27"/>
      <c r="L67" s="28"/>
      <c r="M67" s="28"/>
      <c r="N67" s="29"/>
      <c r="O67" s="7"/>
      <c r="P67" s="11"/>
      <c r="Q67" s="11"/>
    </row>
    <row r="68" spans="1:17" ht="23.25">
      <c r="A68" s="35"/>
      <c r="B68" s="31"/>
      <c r="C68" s="31"/>
      <c r="D68" s="31"/>
      <c r="E68" s="31"/>
      <c r="F68" s="31"/>
      <c r="G68" s="31"/>
      <c r="H68" s="31"/>
      <c r="I68" s="31"/>
      <c r="J68" s="37"/>
      <c r="K68" s="27"/>
      <c r="L68" s="28"/>
      <c r="M68" s="28"/>
      <c r="N68" s="29"/>
      <c r="O68" s="7"/>
      <c r="P68" s="11"/>
      <c r="Q68" s="11"/>
    </row>
    <row r="69" spans="1:17" ht="23.25">
      <c r="A69" s="35" t="s">
        <v>63</v>
      </c>
      <c r="B69" s="31"/>
      <c r="C69" s="31"/>
      <c r="D69" s="31"/>
      <c r="E69" s="31"/>
      <c r="F69" s="31"/>
      <c r="G69" s="31"/>
      <c r="H69" s="31"/>
      <c r="I69" s="31"/>
      <c r="J69" s="37"/>
      <c r="K69" s="27">
        <f>200000+600000</f>
        <v>800000</v>
      </c>
      <c r="L69" s="28">
        <f>+K69</f>
        <v>800000</v>
      </c>
      <c r="M69" s="29"/>
      <c r="N69" s="29"/>
      <c r="O69" s="7"/>
      <c r="P69" s="11"/>
      <c r="Q69" s="11"/>
    </row>
    <row r="70" spans="1:17" ht="23.25">
      <c r="A70" s="35"/>
      <c r="B70" s="31"/>
      <c r="C70" s="31"/>
      <c r="D70" s="31"/>
      <c r="E70" s="31"/>
      <c r="F70" s="31"/>
      <c r="G70" s="31"/>
      <c r="H70" s="31"/>
      <c r="I70" s="31"/>
      <c r="J70" s="37"/>
      <c r="K70" s="27"/>
      <c r="L70" s="28"/>
      <c r="M70" s="28"/>
      <c r="N70" s="29"/>
      <c r="O70" s="7"/>
      <c r="P70" s="11"/>
      <c r="Q70" s="11"/>
    </row>
    <row r="71" spans="1:17" ht="23.25">
      <c r="A71" s="35" t="s">
        <v>64</v>
      </c>
      <c r="B71" s="31"/>
      <c r="C71" s="31"/>
      <c r="D71" s="31"/>
      <c r="E71" s="31"/>
      <c r="F71" s="31"/>
      <c r="G71" s="31"/>
      <c r="H71" s="31"/>
      <c r="I71" s="31"/>
      <c r="J71" s="37"/>
      <c r="K71" s="27">
        <f>410000+25000+100000+1981520+40000+50000+6000+60000+10000+300000+400000+200000+12000+150+100000+250000-1981520</f>
        <v>1963150</v>
      </c>
      <c r="L71" s="28">
        <f>+K71</f>
        <v>1963150</v>
      </c>
      <c r="M71" s="28"/>
      <c r="N71" s="29"/>
      <c r="O71" s="7"/>
      <c r="P71" s="11"/>
      <c r="Q71" s="11"/>
    </row>
    <row r="72" spans="1:17" ht="23.25">
      <c r="A72" s="43"/>
      <c r="B72" s="44"/>
      <c r="C72" s="44"/>
      <c r="D72" s="44"/>
      <c r="E72" s="44"/>
      <c r="F72" s="44"/>
      <c r="G72" s="44"/>
      <c r="H72" s="44"/>
      <c r="I72" s="44"/>
      <c r="J72" s="45"/>
      <c r="K72" s="27"/>
      <c r="L72" s="28"/>
      <c r="M72" s="28"/>
      <c r="N72" s="29"/>
      <c r="O72" s="7"/>
      <c r="P72" s="11"/>
      <c r="Q72" s="11"/>
    </row>
    <row r="73" spans="1:17" ht="23.25">
      <c r="A73" s="30" t="s">
        <v>2</v>
      </c>
      <c r="B73" s="38"/>
      <c r="C73" s="38"/>
      <c r="D73" s="38"/>
      <c r="E73" s="31"/>
      <c r="F73" s="31"/>
      <c r="G73" s="31"/>
      <c r="H73" s="31"/>
      <c r="I73" s="31"/>
      <c r="J73" s="37"/>
      <c r="K73" s="27"/>
      <c r="L73" s="28"/>
      <c r="M73" s="28"/>
      <c r="N73" s="39">
        <f>+L71+L69+L63+L48+M37</f>
        <v>84452373.09</v>
      </c>
      <c r="O73" s="7"/>
      <c r="P73" s="11"/>
      <c r="Q73" s="11"/>
    </row>
    <row r="74" spans="1:17" ht="23.25">
      <c r="A74" s="43"/>
      <c r="B74" s="44"/>
      <c r="C74" s="44"/>
      <c r="D74" s="44"/>
      <c r="E74" s="44"/>
      <c r="F74" s="44"/>
      <c r="G74" s="44"/>
      <c r="H74" s="44"/>
      <c r="I74" s="44"/>
      <c r="J74" s="45"/>
      <c r="K74" s="27"/>
      <c r="L74" s="28"/>
      <c r="M74" s="28"/>
      <c r="N74" s="29"/>
      <c r="O74" s="7"/>
      <c r="P74" s="11"/>
      <c r="Q74" s="11"/>
    </row>
    <row r="75" spans="1:17" ht="23.25">
      <c r="A75" s="30" t="s">
        <v>40</v>
      </c>
      <c r="B75" s="38"/>
      <c r="C75" s="38"/>
      <c r="D75" s="38"/>
      <c r="E75" s="38"/>
      <c r="F75" s="38"/>
      <c r="G75" s="38"/>
      <c r="H75" s="31"/>
      <c r="I75" s="31"/>
      <c r="J75" s="37"/>
      <c r="K75" s="27"/>
      <c r="L75" s="28"/>
      <c r="M75" s="28"/>
      <c r="N75" s="39">
        <f>+N32-N73</f>
        <v>-7596930.900000006</v>
      </c>
      <c r="O75" s="16"/>
      <c r="P75" s="11"/>
      <c r="Q75" s="11"/>
    </row>
    <row r="76" spans="1:17" ht="23.25">
      <c r="A76" s="34"/>
      <c r="B76" s="32"/>
      <c r="C76" s="32"/>
      <c r="D76" s="32"/>
      <c r="E76" s="32"/>
      <c r="F76" s="32"/>
      <c r="G76" s="32"/>
      <c r="H76" s="32"/>
      <c r="I76" s="32"/>
      <c r="J76" s="33"/>
      <c r="K76" s="27"/>
      <c r="L76" s="28"/>
      <c r="M76" s="28"/>
      <c r="N76" s="29"/>
      <c r="O76" s="7"/>
      <c r="P76" s="11"/>
      <c r="Q76" s="11"/>
    </row>
    <row r="77" spans="1:17" ht="23.25">
      <c r="A77" s="30" t="s">
        <v>41</v>
      </c>
      <c r="B77" s="38"/>
      <c r="C77" s="38"/>
      <c r="D77" s="38"/>
      <c r="E77" s="38"/>
      <c r="F77" s="38"/>
      <c r="G77" s="38"/>
      <c r="H77" s="38"/>
      <c r="I77" s="31"/>
      <c r="J77" s="37"/>
      <c r="K77" s="46"/>
      <c r="L77" s="36">
        <f>-K79</f>
        <v>-732853.1</v>
      </c>
      <c r="M77" s="36"/>
      <c r="N77" s="47"/>
      <c r="O77" s="7"/>
      <c r="P77" s="11"/>
      <c r="Q77" s="11"/>
    </row>
    <row r="78" spans="1:17" ht="23.25">
      <c r="A78" s="41" t="s">
        <v>42</v>
      </c>
      <c r="B78" s="42"/>
      <c r="C78" s="42"/>
      <c r="D78" s="42"/>
      <c r="E78" s="42"/>
      <c r="F78" s="42"/>
      <c r="G78" s="42"/>
      <c r="H78" s="42"/>
      <c r="I78" s="42"/>
      <c r="J78" s="48"/>
      <c r="K78" s="49"/>
      <c r="L78" s="36"/>
      <c r="M78" s="50"/>
      <c r="N78" s="51"/>
      <c r="O78" s="7"/>
      <c r="P78" s="11"/>
      <c r="Q78" s="11"/>
    </row>
    <row r="79" spans="1:17" ht="23.25">
      <c r="A79" s="35" t="s">
        <v>43</v>
      </c>
      <c r="B79" s="31"/>
      <c r="C79" s="31"/>
      <c r="D79" s="31"/>
      <c r="E79" s="31"/>
      <c r="F79" s="31"/>
      <c r="G79" s="31"/>
      <c r="H79" s="31"/>
      <c r="I79" s="31"/>
      <c r="J79" s="37"/>
      <c r="K79" s="52">
        <f>580703.1+150000+150+1500+500</f>
        <v>732853.1</v>
      </c>
      <c r="L79" s="36"/>
      <c r="M79" s="36"/>
      <c r="N79" s="47"/>
      <c r="O79" s="7"/>
      <c r="P79" s="11"/>
      <c r="Q79" s="11"/>
    </row>
    <row r="80" spans="1:17" ht="23.25">
      <c r="A80" s="35" t="s">
        <v>44</v>
      </c>
      <c r="B80" s="31"/>
      <c r="C80" s="31"/>
      <c r="D80" s="31"/>
      <c r="E80" s="31"/>
      <c r="F80" s="31"/>
      <c r="G80" s="31"/>
      <c r="H80" s="31"/>
      <c r="I80" s="31"/>
      <c r="J80" s="37"/>
      <c r="K80" s="46"/>
      <c r="L80" s="36"/>
      <c r="M80" s="36"/>
      <c r="N80" s="47"/>
      <c r="O80" s="7"/>
      <c r="P80" s="11"/>
      <c r="Q80" s="11"/>
    </row>
    <row r="81" spans="1:17" ht="23.25">
      <c r="A81" s="43"/>
      <c r="B81" s="44"/>
      <c r="C81" s="44"/>
      <c r="D81" s="44"/>
      <c r="E81" s="44"/>
      <c r="F81" s="44"/>
      <c r="G81" s="44"/>
      <c r="H81" s="44"/>
      <c r="I81" s="44"/>
      <c r="J81" s="45"/>
      <c r="K81" s="53"/>
      <c r="L81" s="36"/>
      <c r="M81" s="36"/>
      <c r="N81" s="54"/>
      <c r="O81" s="7"/>
      <c r="P81" s="11"/>
      <c r="Q81" s="11"/>
    </row>
    <row r="82" spans="1:17" ht="23.25">
      <c r="A82" s="30" t="s">
        <v>45</v>
      </c>
      <c r="B82" s="38"/>
      <c r="C82" s="38"/>
      <c r="D82" s="38"/>
      <c r="E82" s="38"/>
      <c r="F82" s="38"/>
      <c r="G82" s="38"/>
      <c r="H82" s="38"/>
      <c r="I82" s="38"/>
      <c r="J82" s="55"/>
      <c r="K82" s="56"/>
      <c r="L82" s="57"/>
      <c r="M82" s="57"/>
      <c r="N82" s="58"/>
      <c r="O82" s="7"/>
      <c r="P82" s="11"/>
      <c r="Q82" s="11"/>
    </row>
    <row r="83" spans="1:17" ht="23.25">
      <c r="A83" s="41" t="s">
        <v>46</v>
      </c>
      <c r="B83" s="42"/>
      <c r="C83" s="42"/>
      <c r="D83" s="42"/>
      <c r="E83" s="42"/>
      <c r="F83" s="42"/>
      <c r="G83" s="42"/>
      <c r="H83" s="42"/>
      <c r="I83" s="42"/>
      <c r="J83" s="48"/>
      <c r="K83" s="49"/>
      <c r="L83" s="36"/>
      <c r="M83" s="59"/>
      <c r="N83" s="51"/>
      <c r="O83" s="7"/>
      <c r="P83" s="11"/>
      <c r="Q83" s="11"/>
    </row>
    <row r="84" spans="1:17" ht="23.25">
      <c r="A84" s="35" t="s">
        <v>47</v>
      </c>
      <c r="B84" s="31"/>
      <c r="C84" s="31"/>
      <c r="D84" s="31"/>
      <c r="E84" s="31"/>
      <c r="F84" s="31"/>
      <c r="G84" s="31"/>
      <c r="H84" s="31"/>
      <c r="I84" s="31"/>
      <c r="J84" s="37"/>
      <c r="K84" s="46"/>
      <c r="L84" s="36"/>
      <c r="M84" s="36"/>
      <c r="N84" s="47"/>
      <c r="O84" s="7"/>
      <c r="P84" s="11"/>
      <c r="Q84" s="11"/>
    </row>
    <row r="85" spans="1:17" ht="23.25">
      <c r="A85" s="43"/>
      <c r="B85" s="44"/>
      <c r="C85" s="44"/>
      <c r="D85" s="44"/>
      <c r="E85" s="44"/>
      <c r="F85" s="44"/>
      <c r="G85" s="44"/>
      <c r="H85" s="44"/>
      <c r="I85" s="44"/>
      <c r="J85" s="45"/>
      <c r="K85" s="53"/>
      <c r="L85" s="36"/>
      <c r="M85" s="36"/>
      <c r="N85" s="54"/>
      <c r="O85" s="7"/>
      <c r="P85" s="11"/>
      <c r="Q85" s="11"/>
    </row>
    <row r="86" spans="1:17" ht="23.25">
      <c r="A86" s="30" t="s">
        <v>3</v>
      </c>
      <c r="B86" s="38"/>
      <c r="C86" s="38"/>
      <c r="D86" s="38"/>
      <c r="E86" s="38"/>
      <c r="F86" s="38"/>
      <c r="G86" s="38"/>
      <c r="H86" s="38"/>
      <c r="I86" s="38"/>
      <c r="J86" s="55"/>
      <c r="K86" s="56"/>
      <c r="L86" s="57"/>
      <c r="M86" s="57"/>
      <c r="N86" s="58"/>
      <c r="O86" s="7"/>
      <c r="P86" s="11"/>
      <c r="Q86" s="11"/>
    </row>
    <row r="87" spans="1:17" ht="23.25">
      <c r="A87" s="35" t="s">
        <v>48</v>
      </c>
      <c r="B87" s="31"/>
      <c r="C87" s="31"/>
      <c r="D87" s="31"/>
      <c r="E87" s="31"/>
      <c r="F87" s="31"/>
      <c r="G87" s="31"/>
      <c r="H87" s="31"/>
      <c r="I87" s="31"/>
      <c r="J87" s="37"/>
      <c r="K87" s="46"/>
      <c r="L87" s="36"/>
      <c r="M87" s="36"/>
      <c r="N87" s="47"/>
      <c r="O87" s="7"/>
      <c r="P87" s="11"/>
      <c r="Q87" s="11"/>
    </row>
    <row r="88" spans="1:17" ht="23.25">
      <c r="A88" s="35" t="s">
        <v>49</v>
      </c>
      <c r="B88" s="31"/>
      <c r="C88" s="31"/>
      <c r="D88" s="31"/>
      <c r="E88" s="31"/>
      <c r="F88" s="31"/>
      <c r="G88" s="31"/>
      <c r="H88" s="31"/>
      <c r="I88" s="31"/>
      <c r="J88" s="37"/>
      <c r="K88" s="46"/>
      <c r="L88" s="36"/>
      <c r="M88" s="36"/>
      <c r="N88" s="47"/>
      <c r="O88" s="7"/>
      <c r="P88" s="11"/>
      <c r="Q88" s="11"/>
    </row>
    <row r="89" spans="1:17" ht="23.25">
      <c r="A89" s="35"/>
      <c r="B89" s="31"/>
      <c r="C89" s="31"/>
      <c r="D89" s="31"/>
      <c r="E89" s="31"/>
      <c r="F89" s="31"/>
      <c r="G89" s="31"/>
      <c r="H89" s="31"/>
      <c r="I89" s="31"/>
      <c r="J89" s="37"/>
      <c r="K89" s="46"/>
      <c r="L89" s="36"/>
      <c r="M89" s="36"/>
      <c r="N89" s="39"/>
      <c r="O89" s="7"/>
      <c r="P89" s="11"/>
      <c r="Q89" s="11"/>
    </row>
    <row r="90" spans="1:17" ht="23.25">
      <c r="A90" s="30" t="s">
        <v>4</v>
      </c>
      <c r="B90" s="38"/>
      <c r="C90" s="38"/>
      <c r="D90" s="38"/>
      <c r="E90" s="38"/>
      <c r="F90" s="38"/>
      <c r="G90" s="38"/>
      <c r="H90" s="38"/>
      <c r="I90" s="38"/>
      <c r="J90" s="55"/>
      <c r="K90" s="52">
        <v>20000</v>
      </c>
      <c r="L90" s="36">
        <v>20000</v>
      </c>
      <c r="M90" s="28"/>
      <c r="N90" s="39"/>
      <c r="O90" s="7"/>
      <c r="P90" s="11"/>
      <c r="Q90" s="11"/>
    </row>
    <row r="91" spans="1:17" ht="23.25">
      <c r="A91" s="30"/>
      <c r="B91" s="38"/>
      <c r="C91" s="38"/>
      <c r="D91" s="38"/>
      <c r="E91" s="38"/>
      <c r="F91" s="38"/>
      <c r="G91" s="38"/>
      <c r="H91" s="38"/>
      <c r="I91" s="38"/>
      <c r="J91" s="55"/>
      <c r="K91" s="56"/>
      <c r="L91" s="57"/>
      <c r="M91" s="57"/>
      <c r="N91" s="39"/>
      <c r="O91" s="7"/>
      <c r="P91" s="11"/>
      <c r="Q91" s="11"/>
    </row>
    <row r="92" spans="1:17" ht="23.25">
      <c r="A92" s="30" t="s">
        <v>5</v>
      </c>
      <c r="B92" s="38"/>
      <c r="C92" s="38"/>
      <c r="D92" s="38"/>
      <c r="E92" s="38"/>
      <c r="F92" s="38"/>
      <c r="G92" s="38"/>
      <c r="H92" s="38"/>
      <c r="I92" s="38"/>
      <c r="J92" s="55"/>
      <c r="K92" s="56"/>
      <c r="L92" s="57"/>
      <c r="M92" s="57"/>
      <c r="N92" s="39">
        <f>+N75+L77-L90</f>
        <v>-8349784.000000006</v>
      </c>
      <c r="O92" s="7"/>
      <c r="P92" s="11"/>
      <c r="Q92" s="11"/>
    </row>
    <row r="93" spans="1:17" ht="23.25">
      <c r="A93" s="30"/>
      <c r="B93" s="38"/>
      <c r="C93" s="38"/>
      <c r="D93" s="38"/>
      <c r="E93" s="38"/>
      <c r="F93" s="38"/>
      <c r="G93" s="38"/>
      <c r="H93" s="38"/>
      <c r="I93" s="38"/>
      <c r="J93" s="55"/>
      <c r="K93" s="56"/>
      <c r="L93" s="57"/>
      <c r="M93" s="57"/>
      <c r="N93" s="39"/>
      <c r="O93" s="7"/>
      <c r="P93" s="11"/>
      <c r="Q93" s="11"/>
    </row>
    <row r="94" spans="1:17" ht="45" customHeight="1">
      <c r="A94" s="202" t="s">
        <v>50</v>
      </c>
      <c r="B94" s="203"/>
      <c r="C94" s="203"/>
      <c r="D94" s="203"/>
      <c r="E94" s="203"/>
      <c r="F94" s="203"/>
      <c r="G94" s="203"/>
      <c r="H94" s="203"/>
      <c r="I94" s="203"/>
      <c r="J94" s="204"/>
      <c r="K94" s="56"/>
      <c r="L94" s="57"/>
      <c r="M94" s="57">
        <f>9163284-813500</f>
        <v>8349784</v>
      </c>
      <c r="N94" s="39"/>
      <c r="O94" s="7"/>
      <c r="P94" s="11"/>
      <c r="Q94" s="11"/>
    </row>
    <row r="95" spans="1:17" ht="23.25">
      <c r="A95" s="30"/>
      <c r="B95" s="38"/>
      <c r="C95" s="38"/>
      <c r="D95" s="38"/>
      <c r="E95" s="38"/>
      <c r="F95" s="38"/>
      <c r="G95" s="38"/>
      <c r="H95" s="38"/>
      <c r="I95" s="38"/>
      <c r="J95" s="55"/>
      <c r="K95" s="56"/>
      <c r="L95" s="57"/>
      <c r="M95" s="57"/>
      <c r="N95" s="58"/>
      <c r="O95" s="7"/>
      <c r="P95" s="11"/>
      <c r="Q95" s="11"/>
    </row>
    <row r="96" spans="1:17" ht="23.25">
      <c r="A96" s="60" t="s">
        <v>6</v>
      </c>
      <c r="B96" s="61"/>
      <c r="C96" s="61"/>
      <c r="D96" s="62"/>
      <c r="E96" s="62"/>
      <c r="F96" s="62"/>
      <c r="G96" s="62"/>
      <c r="H96" s="62"/>
      <c r="I96" s="62"/>
      <c r="J96" s="63"/>
      <c r="K96" s="205">
        <f>+N92+M94</f>
        <v>0</v>
      </c>
      <c r="L96" s="206"/>
      <c r="M96" s="206"/>
      <c r="N96" s="207"/>
      <c r="O96" s="7"/>
      <c r="P96" s="11"/>
      <c r="Q96" s="11"/>
    </row>
    <row r="97" spans="1:17" ht="23.25">
      <c r="A97" s="7"/>
      <c r="B97" s="7"/>
      <c r="C97" s="7"/>
      <c r="D97" s="7"/>
      <c r="E97" s="7"/>
      <c r="F97" s="7"/>
      <c r="G97" s="7"/>
      <c r="H97" s="7"/>
      <c r="I97" s="7"/>
      <c r="J97" s="7"/>
      <c r="K97" s="16"/>
      <c r="L97" s="9"/>
      <c r="M97" s="9"/>
      <c r="N97" s="10"/>
      <c r="O97" s="7"/>
      <c r="P97" s="11"/>
      <c r="Q97" s="11"/>
    </row>
    <row r="98" spans="1:17" ht="23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20"/>
      <c r="L98" s="8"/>
      <c r="M98" s="8"/>
      <c r="N98" s="13"/>
      <c r="O98" s="11"/>
      <c r="P98" s="11"/>
      <c r="Q98" s="11"/>
    </row>
    <row r="99" spans="1:17" ht="23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20"/>
      <c r="L99" s="8"/>
      <c r="M99" s="8"/>
      <c r="N99" s="13"/>
      <c r="O99" s="11"/>
      <c r="P99" s="11"/>
      <c r="Q99" s="11"/>
    </row>
    <row r="100" spans="1:17" ht="23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20"/>
      <c r="L100" s="8"/>
      <c r="M100" s="8"/>
      <c r="N100" s="13"/>
      <c r="O100" s="11"/>
      <c r="P100" s="11"/>
      <c r="Q100" s="11"/>
    </row>
    <row r="101" spans="1:17" ht="23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20"/>
      <c r="L101" s="8"/>
      <c r="M101" s="8"/>
      <c r="N101" s="13"/>
      <c r="O101" s="11"/>
      <c r="P101" s="11"/>
      <c r="Q101" s="11"/>
    </row>
    <row r="102" spans="1:17" ht="23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20"/>
      <c r="L102" s="8"/>
      <c r="M102" s="8"/>
      <c r="N102" s="13"/>
      <c r="O102" s="11"/>
      <c r="P102" s="11"/>
      <c r="Q102" s="11"/>
    </row>
    <row r="103" spans="1:17" ht="23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20"/>
      <c r="L103" s="8"/>
      <c r="M103" s="8"/>
      <c r="N103" s="13"/>
      <c r="O103" s="11"/>
      <c r="P103" s="11"/>
      <c r="Q103" s="11"/>
    </row>
    <row r="104" spans="1:17" ht="23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20"/>
      <c r="L104" s="8"/>
      <c r="M104" s="8"/>
      <c r="N104" s="13"/>
      <c r="O104" s="11"/>
      <c r="P104" s="11"/>
      <c r="Q104" s="11"/>
    </row>
    <row r="105" spans="1:17" ht="23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20"/>
      <c r="L105" s="8"/>
      <c r="M105" s="8"/>
      <c r="N105" s="13"/>
      <c r="O105" s="11"/>
      <c r="P105" s="11"/>
      <c r="Q105" s="11"/>
    </row>
    <row r="106" spans="1:17" ht="23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20"/>
      <c r="L106" s="8"/>
      <c r="M106" s="8"/>
      <c r="N106" s="13"/>
      <c r="O106" s="11"/>
      <c r="P106" s="11"/>
      <c r="Q106" s="11"/>
    </row>
    <row r="107" spans="12:14" ht="15.75">
      <c r="L107" s="17"/>
      <c r="M107" s="18"/>
      <c r="N107" s="19"/>
    </row>
    <row r="108" spans="12:14" ht="15.75">
      <c r="L108" s="17"/>
      <c r="M108" s="18"/>
      <c r="N108" s="19"/>
    </row>
    <row r="109" spans="12:14" ht="15.75">
      <c r="L109" s="17"/>
      <c r="M109" s="18"/>
      <c r="N109" s="19"/>
    </row>
    <row r="110" spans="12:14" ht="15.75">
      <c r="L110" s="17"/>
      <c r="M110" s="18"/>
      <c r="N110" s="19"/>
    </row>
    <row r="111" spans="12:14" ht="15.75">
      <c r="L111" s="17"/>
      <c r="M111" s="18"/>
      <c r="N111" s="19"/>
    </row>
    <row r="112" spans="12:14" ht="15.75">
      <c r="L112" s="17"/>
      <c r="M112" s="18"/>
      <c r="N112" s="19"/>
    </row>
    <row r="113" spans="12:14" ht="15.75">
      <c r="L113" s="17"/>
      <c r="M113" s="18"/>
      <c r="N113" s="19"/>
    </row>
    <row r="114" spans="12:14" ht="15.75">
      <c r="L114" s="17"/>
      <c r="M114" s="18"/>
      <c r="N114" s="19"/>
    </row>
    <row r="115" spans="12:14" ht="15.75">
      <c r="L115" s="17"/>
      <c r="M115" s="18"/>
      <c r="N115" s="19"/>
    </row>
    <row r="116" spans="12:14" ht="15.75">
      <c r="L116" s="17"/>
      <c r="M116" s="18"/>
      <c r="N116" s="19"/>
    </row>
    <row r="117" spans="12:14" ht="15.75">
      <c r="L117" s="17"/>
      <c r="M117" s="18"/>
      <c r="N117" s="19"/>
    </row>
    <row r="118" spans="12:14" ht="15.75">
      <c r="L118" s="17"/>
      <c r="M118" s="18"/>
      <c r="N118" s="19"/>
    </row>
    <row r="119" spans="12:14" ht="15.75">
      <c r="L119" s="17"/>
      <c r="M119" s="18"/>
      <c r="N119" s="19"/>
    </row>
    <row r="120" spans="12:14" ht="15.75">
      <c r="L120" s="17"/>
      <c r="M120" s="18"/>
      <c r="N120" s="19"/>
    </row>
    <row r="121" spans="12:14" ht="15.75">
      <c r="L121" s="17"/>
      <c r="M121" s="18"/>
      <c r="N121" s="19"/>
    </row>
    <row r="122" spans="12:14" ht="15.75">
      <c r="L122" s="17"/>
      <c r="M122" s="18"/>
      <c r="N122" s="19"/>
    </row>
    <row r="123" spans="12:14" ht="15.75">
      <c r="L123" s="17"/>
      <c r="M123" s="18"/>
      <c r="N123" s="19"/>
    </row>
    <row r="124" spans="12:14" ht="15.75">
      <c r="L124" s="17"/>
      <c r="M124" s="18"/>
      <c r="N124" s="19"/>
    </row>
    <row r="125" spans="12:14" ht="15.75">
      <c r="L125" s="17"/>
      <c r="M125" s="18"/>
      <c r="N125" s="19"/>
    </row>
    <row r="126" spans="12:14" ht="15.75">
      <c r="L126" s="17"/>
      <c r="M126" s="18"/>
      <c r="N126" s="19"/>
    </row>
    <row r="127" spans="12:14" ht="15.75">
      <c r="L127" s="17"/>
      <c r="M127" s="18"/>
      <c r="N127" s="19"/>
    </row>
    <row r="128" spans="12:14" ht="15.75">
      <c r="L128" s="17"/>
      <c r="M128" s="18"/>
      <c r="N128" s="19"/>
    </row>
    <row r="129" spans="12:14" ht="15.75">
      <c r="L129" s="17"/>
      <c r="M129" s="18"/>
      <c r="N129" s="19"/>
    </row>
    <row r="130" spans="12:14" ht="15.75">
      <c r="L130" s="17"/>
      <c r="M130" s="18"/>
      <c r="N130" s="19"/>
    </row>
    <row r="131" spans="12:14" ht="15.75">
      <c r="L131" s="17"/>
      <c r="M131" s="18"/>
      <c r="N131" s="19"/>
    </row>
    <row r="132" spans="12:14" ht="15.75">
      <c r="L132" s="17"/>
      <c r="M132" s="18"/>
      <c r="N132" s="19"/>
    </row>
    <row r="133" spans="12:14" ht="15.75">
      <c r="L133" s="17"/>
      <c r="M133" s="18"/>
      <c r="N133" s="19"/>
    </row>
    <row r="134" spans="12:14" ht="15.75">
      <c r="L134" s="17"/>
      <c r="M134" s="18"/>
      <c r="N134" s="19"/>
    </row>
    <row r="135" spans="12:14" ht="15.75">
      <c r="L135" s="17"/>
      <c r="M135" s="18"/>
      <c r="N135" s="19"/>
    </row>
    <row r="136" spans="12:14" ht="15.75">
      <c r="L136" s="17"/>
      <c r="M136" s="18"/>
      <c r="N136" s="19"/>
    </row>
    <row r="137" spans="12:14" ht="15.75">
      <c r="L137" s="17"/>
      <c r="M137" s="18"/>
      <c r="N137" s="19"/>
    </row>
    <row r="138" spans="12:14" ht="15.75">
      <c r="L138" s="17"/>
      <c r="M138" s="18"/>
      <c r="N138" s="19"/>
    </row>
    <row r="139" spans="12:14" ht="15.75">
      <c r="L139" s="17"/>
      <c r="M139" s="18"/>
      <c r="N139" s="19"/>
    </row>
    <row r="140" spans="12:14" ht="15.75">
      <c r="L140" s="17"/>
      <c r="M140" s="18"/>
      <c r="N140" s="19"/>
    </row>
    <row r="141" spans="12:14" ht="15.75">
      <c r="L141" s="17"/>
      <c r="M141" s="18"/>
      <c r="N141" s="19"/>
    </row>
    <row r="142" spans="12:14" ht="15.75">
      <c r="L142" s="17"/>
      <c r="M142" s="18"/>
      <c r="N142" s="19"/>
    </row>
    <row r="143" spans="12:14" ht="15.75">
      <c r="L143" s="17"/>
      <c r="M143" s="18"/>
      <c r="N143" s="19"/>
    </row>
    <row r="144" spans="12:14" ht="15.75">
      <c r="L144" s="17"/>
      <c r="M144" s="18"/>
      <c r="N144" s="19"/>
    </row>
    <row r="145" spans="12:14" ht="15.75">
      <c r="L145" s="17"/>
      <c r="M145" s="18"/>
      <c r="N145" s="19"/>
    </row>
    <row r="146" spans="12:14" ht="15.75">
      <c r="L146" s="17"/>
      <c r="M146" s="18"/>
      <c r="N146" s="19"/>
    </row>
    <row r="147" spans="12:14" ht="15.75">
      <c r="L147" s="17"/>
      <c r="M147" s="18"/>
      <c r="N147" s="19"/>
    </row>
    <row r="148" spans="12:14" ht="15.75">
      <c r="L148" s="17"/>
      <c r="M148" s="18"/>
      <c r="N148" s="19"/>
    </row>
    <row r="149" spans="12:14" ht="15.75">
      <c r="L149" s="17"/>
      <c r="M149" s="18"/>
      <c r="N149" s="19"/>
    </row>
    <row r="150" spans="12:14" ht="15.75">
      <c r="L150" s="17"/>
      <c r="M150" s="18"/>
      <c r="N150" s="19"/>
    </row>
    <row r="151" spans="12:14" ht="15.75">
      <c r="L151" s="17"/>
      <c r="M151" s="18"/>
      <c r="N151" s="19"/>
    </row>
    <row r="152" spans="12:14" ht="15.75">
      <c r="L152" s="17"/>
      <c r="M152" s="18"/>
      <c r="N152" s="19"/>
    </row>
    <row r="153" spans="12:14" ht="15.75">
      <c r="L153" s="17"/>
      <c r="M153" s="18"/>
      <c r="N153" s="19"/>
    </row>
    <row r="154" spans="12:14" ht="15.75">
      <c r="L154" s="17"/>
      <c r="M154" s="18"/>
      <c r="N154" s="19"/>
    </row>
    <row r="155" spans="12:14" ht="15.75">
      <c r="L155" s="17"/>
      <c r="M155" s="18"/>
      <c r="N155" s="19"/>
    </row>
    <row r="156" spans="12:14" ht="15.75">
      <c r="L156" s="17"/>
      <c r="M156" s="18"/>
      <c r="N156" s="19"/>
    </row>
    <row r="157" spans="12:14" ht="15.75">
      <c r="L157" s="17"/>
      <c r="M157" s="18"/>
      <c r="N157" s="19"/>
    </row>
    <row r="158" spans="12:14" ht="15.75">
      <c r="L158" s="17"/>
      <c r="M158" s="18"/>
      <c r="N158" s="19"/>
    </row>
    <row r="159" spans="12:14" ht="15.75">
      <c r="L159" s="17"/>
      <c r="M159" s="18"/>
      <c r="N159" s="19"/>
    </row>
    <row r="160" spans="12:14" ht="15.75">
      <c r="L160" s="17"/>
      <c r="M160" s="18"/>
      <c r="N160" s="19"/>
    </row>
    <row r="161" spans="12:14" ht="15.75">
      <c r="L161" s="17"/>
      <c r="M161" s="18"/>
      <c r="N161" s="19"/>
    </row>
    <row r="162" spans="12:14" ht="15.75">
      <c r="L162" s="17"/>
      <c r="M162" s="18"/>
      <c r="N162" s="19"/>
    </row>
    <row r="163" spans="12:14" ht="15.75">
      <c r="L163" s="17"/>
      <c r="M163" s="18"/>
      <c r="N163" s="19"/>
    </row>
    <row r="164" spans="12:14" ht="15.75">
      <c r="L164" s="17"/>
      <c r="M164" s="18"/>
      <c r="N164" s="19"/>
    </row>
    <row r="165" spans="12:14" ht="15.75">
      <c r="L165" s="17"/>
      <c r="M165" s="18"/>
      <c r="N165" s="19"/>
    </row>
    <row r="166" spans="12:14" ht="15.75">
      <c r="L166" s="17"/>
      <c r="M166" s="18"/>
      <c r="N166" s="19"/>
    </row>
    <row r="167" spans="12:14" ht="15.75">
      <c r="L167" s="17"/>
      <c r="M167" s="18"/>
      <c r="N167" s="19"/>
    </row>
    <row r="168" spans="12:14" ht="15.75">
      <c r="L168" s="17"/>
      <c r="M168" s="18"/>
      <c r="N168" s="19"/>
    </row>
    <row r="169" spans="12:14" ht="15.75">
      <c r="L169" s="17"/>
      <c r="M169" s="18"/>
      <c r="N169" s="19"/>
    </row>
    <row r="170" spans="12:14" ht="15.75">
      <c r="L170" s="17"/>
      <c r="M170" s="18"/>
      <c r="N170" s="19"/>
    </row>
    <row r="171" spans="12:14" ht="15.75">
      <c r="L171" s="17"/>
      <c r="M171" s="18"/>
      <c r="N171" s="19"/>
    </row>
    <row r="172" spans="12:14" ht="15.75">
      <c r="L172" s="17"/>
      <c r="M172" s="18"/>
      <c r="N172" s="19"/>
    </row>
    <row r="173" spans="12:14" ht="15.75">
      <c r="L173" s="17"/>
      <c r="M173" s="18"/>
      <c r="N173" s="19"/>
    </row>
    <row r="174" spans="12:14" ht="15.75">
      <c r="L174" s="17"/>
      <c r="M174" s="18"/>
      <c r="N174" s="19"/>
    </row>
    <row r="175" spans="12:14" ht="15.75">
      <c r="L175" s="17"/>
      <c r="M175" s="18"/>
      <c r="N175" s="19"/>
    </row>
    <row r="176" spans="12:14" ht="15.75">
      <c r="L176" s="17"/>
      <c r="M176" s="18"/>
      <c r="N176" s="19"/>
    </row>
    <row r="177" spans="12:14" ht="15.75">
      <c r="L177" s="17"/>
      <c r="M177" s="18"/>
      <c r="N177" s="19"/>
    </row>
    <row r="178" spans="12:14" ht="15.75">
      <c r="L178" s="17"/>
      <c r="M178" s="18"/>
      <c r="N178" s="19"/>
    </row>
    <row r="179" spans="12:14" ht="15.75">
      <c r="L179" s="17"/>
      <c r="M179" s="18"/>
      <c r="N179" s="19"/>
    </row>
    <row r="180" spans="12:14" ht="15.75">
      <c r="L180" s="17"/>
      <c r="M180" s="18"/>
      <c r="N180" s="19"/>
    </row>
    <row r="181" spans="12:14" ht="15.75">
      <c r="L181" s="17"/>
      <c r="M181" s="18"/>
      <c r="N181" s="19"/>
    </row>
    <row r="182" spans="12:14" ht="15.75">
      <c r="L182" s="17"/>
      <c r="M182" s="18"/>
      <c r="N182" s="19"/>
    </row>
    <row r="183" spans="12:14" ht="15.75">
      <c r="L183" s="17"/>
      <c r="M183" s="18"/>
      <c r="N183" s="19"/>
    </row>
    <row r="184" spans="12:14" ht="15.75">
      <c r="L184" s="17"/>
      <c r="M184" s="18"/>
      <c r="N184" s="19"/>
    </row>
    <row r="185" spans="12:14" ht="15.75">
      <c r="L185" s="17"/>
      <c r="M185" s="18"/>
      <c r="N185" s="19"/>
    </row>
    <row r="186" spans="12:14" ht="15.75">
      <c r="L186" s="17"/>
      <c r="M186" s="18"/>
      <c r="N186" s="19"/>
    </row>
    <row r="187" spans="12:14" ht="15.75">
      <c r="L187" s="17"/>
      <c r="M187" s="18"/>
      <c r="N187" s="19"/>
    </row>
    <row r="188" spans="12:14" ht="15.75">
      <c r="L188" s="17"/>
      <c r="M188" s="18"/>
      <c r="N188" s="19"/>
    </row>
    <row r="189" spans="12:14" ht="15.75">
      <c r="L189" s="17"/>
      <c r="M189" s="18"/>
      <c r="N189" s="19"/>
    </row>
    <row r="190" spans="12:14" ht="15.75">
      <c r="L190" s="17"/>
      <c r="M190" s="18"/>
      <c r="N190" s="19"/>
    </row>
    <row r="191" spans="12:14" ht="15.75">
      <c r="L191" s="17"/>
      <c r="M191" s="18"/>
      <c r="N191" s="19"/>
    </row>
    <row r="192" spans="12:14" ht="15.75">
      <c r="L192" s="17"/>
      <c r="M192" s="18"/>
      <c r="N192" s="19"/>
    </row>
    <row r="193" spans="12:14" ht="15.75">
      <c r="L193" s="17"/>
      <c r="M193" s="18"/>
      <c r="N193" s="19"/>
    </row>
    <row r="194" spans="12:14" ht="15.75">
      <c r="L194" s="17"/>
      <c r="M194" s="18"/>
      <c r="N194" s="19"/>
    </row>
    <row r="195" spans="12:14" ht="15.75">
      <c r="L195" s="17"/>
      <c r="M195" s="18"/>
      <c r="N195" s="19"/>
    </row>
    <row r="196" spans="12:14" ht="15.75">
      <c r="L196" s="17"/>
      <c r="M196" s="18"/>
      <c r="N196" s="19"/>
    </row>
    <row r="197" spans="12:14" ht="15.75">
      <c r="L197" s="17"/>
      <c r="M197" s="18"/>
      <c r="N197" s="19"/>
    </row>
    <row r="198" spans="12:14" ht="15.75">
      <c r="L198" s="17"/>
      <c r="M198" s="18"/>
      <c r="N198" s="19"/>
    </row>
    <row r="199" spans="12:14" ht="15.75">
      <c r="L199" s="17"/>
      <c r="M199" s="18"/>
      <c r="N199" s="19"/>
    </row>
    <row r="200" spans="12:14" ht="15.75">
      <c r="L200" s="17"/>
      <c r="M200" s="18"/>
      <c r="N200" s="19"/>
    </row>
    <row r="201" spans="12:14" ht="15.75">
      <c r="L201" s="17"/>
      <c r="M201" s="18"/>
      <c r="N201" s="19"/>
    </row>
    <row r="202" spans="12:14" ht="15.75">
      <c r="L202" s="17"/>
      <c r="M202" s="18"/>
      <c r="N202" s="19"/>
    </row>
    <row r="203" spans="12:14" ht="15.75">
      <c r="L203" s="17"/>
      <c r="M203" s="18"/>
      <c r="N203" s="19"/>
    </row>
    <row r="204" spans="12:14" ht="15.75">
      <c r="L204" s="17"/>
      <c r="M204" s="18"/>
      <c r="N204" s="19"/>
    </row>
    <row r="205" spans="12:14" ht="15.75">
      <c r="L205" s="17"/>
      <c r="M205" s="18"/>
      <c r="N205" s="19"/>
    </row>
    <row r="206" spans="12:14" ht="15.75">
      <c r="L206" s="17"/>
      <c r="M206" s="18"/>
      <c r="N206" s="19"/>
    </row>
    <row r="207" spans="12:14" ht="15.75">
      <c r="L207" s="17"/>
      <c r="M207" s="18"/>
      <c r="N207" s="19"/>
    </row>
    <row r="208" spans="12:14" ht="15.75">
      <c r="L208" s="17"/>
      <c r="M208" s="18"/>
      <c r="N208" s="19"/>
    </row>
    <row r="209" spans="12:14" ht="15.75">
      <c r="L209" s="17"/>
      <c r="M209" s="18"/>
      <c r="N209" s="19"/>
    </row>
    <row r="210" spans="12:14" ht="15.75">
      <c r="L210" s="17"/>
      <c r="M210" s="18"/>
      <c r="N210" s="19"/>
    </row>
    <row r="211" spans="12:14" ht="15.75">
      <c r="L211" s="17"/>
      <c r="M211" s="18"/>
      <c r="N211" s="19"/>
    </row>
    <row r="212" spans="12:14" ht="15.75">
      <c r="L212" s="17"/>
      <c r="M212" s="18"/>
      <c r="N212" s="19"/>
    </row>
    <row r="213" spans="12:14" ht="15.75">
      <c r="L213" s="17"/>
      <c r="M213" s="18"/>
      <c r="N213" s="19"/>
    </row>
    <row r="214" spans="12:14" ht="15.75">
      <c r="L214" s="17"/>
      <c r="M214" s="18"/>
      <c r="N214" s="19"/>
    </row>
    <row r="215" spans="12:14" ht="15.75">
      <c r="L215" s="17"/>
      <c r="M215" s="18"/>
      <c r="N215" s="19"/>
    </row>
    <row r="216" spans="12:14" ht="15.75">
      <c r="L216" s="17"/>
      <c r="M216" s="18"/>
      <c r="N216" s="19"/>
    </row>
    <row r="217" spans="12:14" ht="15.75">
      <c r="L217" s="17"/>
      <c r="M217" s="18"/>
      <c r="N217" s="19"/>
    </row>
    <row r="218" spans="12:14" ht="15.75">
      <c r="L218" s="17"/>
      <c r="M218" s="18"/>
      <c r="N218" s="19"/>
    </row>
    <row r="219" spans="12:14" ht="15.75">
      <c r="L219" s="17"/>
      <c r="M219" s="18"/>
      <c r="N219" s="19"/>
    </row>
    <row r="220" spans="12:14" ht="15.75">
      <c r="L220" s="17"/>
      <c r="M220" s="18"/>
      <c r="N220" s="19"/>
    </row>
    <row r="221" spans="12:14" ht="15.75">
      <c r="L221" s="17"/>
      <c r="M221" s="18"/>
      <c r="N221" s="19"/>
    </row>
    <row r="222" spans="12:14" ht="15.75">
      <c r="L222" s="17"/>
      <c r="M222" s="18"/>
      <c r="N222" s="19"/>
    </row>
    <row r="223" spans="12:14" ht="15.75">
      <c r="L223" s="17"/>
      <c r="M223" s="18"/>
      <c r="N223" s="19"/>
    </row>
    <row r="224" spans="12:14" ht="15.75">
      <c r="L224" s="17"/>
      <c r="M224" s="18"/>
      <c r="N224" s="19"/>
    </row>
    <row r="225" spans="12:14" ht="15.75">
      <c r="L225" s="17"/>
      <c r="M225" s="18"/>
      <c r="N225" s="19"/>
    </row>
    <row r="226" spans="12:14" ht="15.75">
      <c r="L226" s="17"/>
      <c r="M226" s="18"/>
      <c r="N226" s="19"/>
    </row>
    <row r="227" spans="12:14" ht="15.75">
      <c r="L227" s="17"/>
      <c r="M227" s="18"/>
      <c r="N227" s="19"/>
    </row>
    <row r="228" spans="12:14" ht="15.75">
      <c r="L228" s="17"/>
      <c r="M228" s="18"/>
      <c r="N228" s="19"/>
    </row>
    <row r="229" spans="12:14" ht="15.75">
      <c r="L229" s="17"/>
      <c r="M229" s="18"/>
      <c r="N229" s="19"/>
    </row>
    <row r="230" spans="12:14" ht="15.75">
      <c r="L230" s="17"/>
      <c r="M230" s="18"/>
      <c r="N230" s="19"/>
    </row>
    <row r="231" spans="12:14" ht="15.75">
      <c r="L231" s="17"/>
      <c r="M231" s="18"/>
      <c r="N231" s="19"/>
    </row>
    <row r="232" spans="12:14" ht="15.75">
      <c r="L232" s="17"/>
      <c r="M232" s="18"/>
      <c r="N232" s="19"/>
    </row>
    <row r="233" spans="12:14" ht="15.75">
      <c r="L233" s="17"/>
      <c r="M233" s="18"/>
      <c r="N233" s="19"/>
    </row>
    <row r="234" spans="12:14" ht="15.75">
      <c r="L234" s="17"/>
      <c r="M234" s="18"/>
      <c r="N234" s="19"/>
    </row>
    <row r="235" spans="12:14" ht="15.75">
      <c r="L235" s="17"/>
      <c r="M235" s="18"/>
      <c r="N235" s="19"/>
    </row>
    <row r="236" spans="12:14" ht="15.75">
      <c r="L236" s="17"/>
      <c r="M236" s="18"/>
      <c r="N236" s="19"/>
    </row>
    <row r="237" spans="12:14" ht="15.75">
      <c r="L237" s="17"/>
      <c r="M237" s="18"/>
      <c r="N237" s="19"/>
    </row>
    <row r="238" spans="12:14" ht="15.75">
      <c r="L238" s="17"/>
      <c r="M238" s="18"/>
      <c r="N238" s="19"/>
    </row>
    <row r="239" spans="12:14" ht="15.75">
      <c r="L239" s="17"/>
      <c r="M239" s="18"/>
      <c r="N239" s="19"/>
    </row>
    <row r="240" spans="12:14" ht="15.75">
      <c r="L240" s="17"/>
      <c r="M240" s="18"/>
      <c r="N240" s="19"/>
    </row>
    <row r="241" spans="12:14" ht="15.75">
      <c r="L241" s="17"/>
      <c r="M241" s="18"/>
      <c r="N241" s="19"/>
    </row>
    <row r="242" spans="12:14" ht="15.75">
      <c r="L242" s="17"/>
      <c r="M242" s="18"/>
      <c r="N242" s="19"/>
    </row>
    <row r="243" spans="12:14" ht="15.75">
      <c r="L243" s="17"/>
      <c r="M243" s="18"/>
      <c r="N243" s="19"/>
    </row>
    <row r="244" spans="12:14" ht="15.75">
      <c r="L244" s="17"/>
      <c r="M244" s="18"/>
      <c r="N244" s="19"/>
    </row>
    <row r="245" spans="12:14" ht="15.75">
      <c r="L245" s="17"/>
      <c r="M245" s="18"/>
      <c r="N245" s="19"/>
    </row>
    <row r="246" spans="12:14" ht="15.75">
      <c r="L246" s="17"/>
      <c r="M246" s="18"/>
      <c r="N246" s="19"/>
    </row>
    <row r="247" spans="12:14" ht="15.75">
      <c r="L247" s="17"/>
      <c r="M247" s="18"/>
      <c r="N247" s="19"/>
    </row>
    <row r="248" spans="12:14" ht="15.75">
      <c r="L248" s="17"/>
      <c r="M248" s="18"/>
      <c r="N248" s="19"/>
    </row>
    <row r="249" spans="12:14" ht="15.75">
      <c r="L249" s="17"/>
      <c r="M249" s="18"/>
      <c r="N249" s="19"/>
    </row>
    <row r="250" spans="12:14" ht="15.75">
      <c r="L250" s="17"/>
      <c r="M250" s="18"/>
      <c r="N250" s="19"/>
    </row>
    <row r="251" spans="12:14" ht="15.75">
      <c r="L251" s="17"/>
      <c r="M251" s="18"/>
      <c r="N251" s="19"/>
    </row>
    <row r="252" spans="12:14" ht="15.75">
      <c r="L252" s="17"/>
      <c r="M252" s="18"/>
      <c r="N252" s="19"/>
    </row>
    <row r="253" spans="12:14" ht="15.75">
      <c r="L253" s="17"/>
      <c r="M253" s="18"/>
      <c r="N253" s="19"/>
    </row>
    <row r="254" spans="12:14" ht="15.75">
      <c r="L254" s="17"/>
      <c r="M254" s="18"/>
      <c r="N254" s="19"/>
    </row>
    <row r="255" spans="12:14" ht="15.75">
      <c r="L255" s="17"/>
      <c r="M255" s="18"/>
      <c r="N255" s="19"/>
    </row>
    <row r="256" spans="12:14" ht="15.75">
      <c r="L256" s="17"/>
      <c r="M256" s="18"/>
      <c r="N256" s="19"/>
    </row>
    <row r="257" spans="12:14" ht="15.75">
      <c r="L257" s="17"/>
      <c r="M257" s="18"/>
      <c r="N257" s="19"/>
    </row>
    <row r="258" spans="12:14" ht="15.75">
      <c r="L258" s="17"/>
      <c r="M258" s="18"/>
      <c r="N258" s="19"/>
    </row>
    <row r="259" spans="12:14" ht="15.75">
      <c r="L259" s="17"/>
      <c r="M259" s="18"/>
      <c r="N259" s="19"/>
    </row>
    <row r="260" spans="12:14" ht="15.75">
      <c r="L260" s="17"/>
      <c r="M260" s="18"/>
      <c r="N260" s="19"/>
    </row>
    <row r="261" spans="12:14" ht="15.75">
      <c r="L261" s="17"/>
      <c r="M261" s="18"/>
      <c r="N261" s="19"/>
    </row>
    <row r="262" spans="12:14" ht="15.75">
      <c r="L262" s="17"/>
      <c r="M262" s="18"/>
      <c r="N262" s="19"/>
    </row>
    <row r="263" spans="12:14" ht="15.75">
      <c r="L263" s="17"/>
      <c r="M263" s="18"/>
      <c r="N263" s="19"/>
    </row>
    <row r="264" spans="12:14" ht="15.75">
      <c r="L264" s="17"/>
      <c r="M264" s="18"/>
      <c r="N264" s="19"/>
    </row>
    <row r="265" spans="12:14" ht="15.75">
      <c r="L265" s="17"/>
      <c r="M265" s="18"/>
      <c r="N265" s="19"/>
    </row>
    <row r="266" spans="12:14" ht="15.75">
      <c r="L266" s="17"/>
      <c r="M266" s="18"/>
      <c r="N266" s="19"/>
    </row>
    <row r="267" spans="12:14" ht="15.75">
      <c r="L267" s="17"/>
      <c r="M267" s="18"/>
      <c r="N267" s="19"/>
    </row>
    <row r="268" spans="12:14" ht="15.75">
      <c r="L268" s="17"/>
      <c r="M268" s="18"/>
      <c r="N268" s="19"/>
    </row>
    <row r="269" spans="12:14" ht="15.75">
      <c r="L269" s="17"/>
      <c r="M269" s="18"/>
      <c r="N269" s="19"/>
    </row>
    <row r="270" spans="12:14" ht="15.75">
      <c r="L270" s="17"/>
      <c r="M270" s="18"/>
      <c r="N270" s="19"/>
    </row>
    <row r="271" spans="12:14" ht="15.75">
      <c r="L271" s="17"/>
      <c r="M271" s="18"/>
      <c r="N271" s="19"/>
    </row>
    <row r="272" spans="12:14" ht="15.75">
      <c r="L272" s="17"/>
      <c r="M272" s="18"/>
      <c r="N272" s="19"/>
    </row>
    <row r="273" spans="12:14" ht="15.75">
      <c r="L273" s="17"/>
      <c r="M273" s="18"/>
      <c r="N273" s="19"/>
    </row>
    <row r="274" spans="12:14" ht="15.75">
      <c r="L274" s="17"/>
      <c r="M274" s="18"/>
      <c r="N274" s="19"/>
    </row>
    <row r="275" spans="12:14" ht="15.75">
      <c r="L275" s="17"/>
      <c r="M275" s="18"/>
      <c r="N275" s="19"/>
    </row>
    <row r="276" spans="12:14" ht="15.75">
      <c r="L276" s="17"/>
      <c r="M276" s="18"/>
      <c r="N276" s="19"/>
    </row>
    <row r="277" spans="12:14" ht="15.75">
      <c r="L277" s="17"/>
      <c r="M277" s="18"/>
      <c r="N277" s="19"/>
    </row>
    <row r="278" spans="12:14" ht="15.75">
      <c r="L278" s="17"/>
      <c r="M278" s="18"/>
      <c r="N278" s="19"/>
    </row>
    <row r="279" spans="12:14" ht="15.75">
      <c r="L279" s="17"/>
      <c r="M279" s="18"/>
      <c r="N279" s="19"/>
    </row>
    <row r="280" spans="12:14" ht="15.75">
      <c r="L280" s="17"/>
      <c r="M280" s="18"/>
      <c r="N280" s="19"/>
    </row>
    <row r="281" spans="12:14" ht="15.75">
      <c r="L281" s="17"/>
      <c r="M281" s="18"/>
      <c r="N281" s="19"/>
    </row>
    <row r="282" spans="12:14" ht="15.75">
      <c r="L282" s="17"/>
      <c r="M282" s="18"/>
      <c r="N282" s="19"/>
    </row>
    <row r="283" spans="12:14" ht="15.75">
      <c r="L283" s="17"/>
      <c r="M283" s="18"/>
      <c r="N283" s="19"/>
    </row>
    <row r="284" spans="12:14" ht="15.75">
      <c r="L284" s="17"/>
      <c r="M284" s="18"/>
      <c r="N284" s="19"/>
    </row>
    <row r="285" spans="12:14" ht="15.75">
      <c r="L285" s="17"/>
      <c r="M285" s="18"/>
      <c r="N285" s="19"/>
    </row>
    <row r="286" spans="12:14" ht="15.75">
      <c r="L286" s="17"/>
      <c r="M286" s="18"/>
      <c r="N286" s="19"/>
    </row>
    <row r="287" spans="12:14" ht="15.75">
      <c r="L287" s="17"/>
      <c r="M287" s="18"/>
      <c r="N287" s="19"/>
    </row>
    <row r="288" spans="12:14" ht="15.75">
      <c r="L288" s="17"/>
      <c r="M288" s="18"/>
      <c r="N288" s="19"/>
    </row>
    <row r="289" spans="12:14" ht="15.75">
      <c r="L289" s="17"/>
      <c r="M289" s="18"/>
      <c r="N289" s="19"/>
    </row>
    <row r="290" spans="12:14" ht="15.75">
      <c r="L290" s="17"/>
      <c r="M290" s="18"/>
      <c r="N290" s="19"/>
    </row>
    <row r="291" spans="12:14" ht="15.75">
      <c r="L291" s="17"/>
      <c r="M291" s="18"/>
      <c r="N291" s="19"/>
    </row>
    <row r="292" spans="12:14" ht="15.75">
      <c r="L292" s="17"/>
      <c r="M292" s="18"/>
      <c r="N292" s="19"/>
    </row>
    <row r="293" spans="12:14" ht="15.75">
      <c r="L293" s="17"/>
      <c r="M293" s="18"/>
      <c r="N293" s="19"/>
    </row>
    <row r="294" spans="12:14" ht="15.75">
      <c r="L294" s="17"/>
      <c r="M294" s="18"/>
      <c r="N294" s="19"/>
    </row>
    <row r="295" spans="12:14" ht="15.75">
      <c r="L295" s="17"/>
      <c r="M295" s="18"/>
      <c r="N295" s="19"/>
    </row>
    <row r="296" spans="12:14" ht="15.75">
      <c r="L296" s="17"/>
      <c r="M296" s="18"/>
      <c r="N296" s="19"/>
    </row>
    <row r="297" spans="12:14" ht="15.75">
      <c r="L297" s="17"/>
      <c r="M297" s="18"/>
      <c r="N297" s="19"/>
    </row>
    <row r="298" spans="12:14" ht="15.75">
      <c r="L298" s="17"/>
      <c r="M298" s="18"/>
      <c r="N298" s="19"/>
    </row>
    <row r="299" spans="12:14" ht="15.75">
      <c r="L299" s="17"/>
      <c r="M299" s="18"/>
      <c r="N299" s="19"/>
    </row>
    <row r="300" spans="12:14" ht="15.75">
      <c r="L300" s="17"/>
      <c r="M300" s="18"/>
      <c r="N300" s="19"/>
    </row>
    <row r="301" spans="12:14" ht="15.75">
      <c r="L301" s="17"/>
      <c r="M301" s="18"/>
      <c r="N301" s="19"/>
    </row>
    <row r="302" spans="12:14" ht="15.75">
      <c r="L302" s="17"/>
      <c r="M302" s="18"/>
      <c r="N302" s="19"/>
    </row>
    <row r="303" spans="12:14" ht="15.75">
      <c r="L303" s="17"/>
      <c r="M303" s="18"/>
      <c r="N303" s="19"/>
    </row>
    <row r="304" spans="12:14" ht="15.75">
      <c r="L304" s="17"/>
      <c r="M304" s="18"/>
      <c r="N304" s="19"/>
    </row>
    <row r="305" spans="12:14" ht="15.75">
      <c r="L305" s="17"/>
      <c r="M305" s="18"/>
      <c r="N305" s="19"/>
    </row>
    <row r="306" spans="12:14" ht="15.75">
      <c r="L306" s="17"/>
      <c r="M306" s="18"/>
      <c r="N306" s="19"/>
    </row>
    <row r="307" spans="12:14" ht="15.75">
      <c r="L307" s="17"/>
      <c r="M307" s="18"/>
      <c r="N307" s="19"/>
    </row>
    <row r="308" spans="12:14" ht="15.75">
      <c r="L308" s="17"/>
      <c r="M308" s="18"/>
      <c r="N308" s="19"/>
    </row>
    <row r="309" spans="12:14" ht="15.75">
      <c r="L309" s="17"/>
      <c r="M309" s="18"/>
      <c r="N309" s="19"/>
    </row>
    <row r="310" spans="12:14" ht="15.75">
      <c r="L310" s="17"/>
      <c r="M310" s="18"/>
      <c r="N310" s="19"/>
    </row>
    <row r="311" spans="12:14" ht="15.75">
      <c r="L311" s="17"/>
      <c r="M311" s="18"/>
      <c r="N311" s="19"/>
    </row>
    <row r="312" spans="12:14" ht="15.75">
      <c r="L312" s="17"/>
      <c r="M312" s="18"/>
      <c r="N312" s="19"/>
    </row>
    <row r="313" spans="12:14" ht="15.75">
      <c r="L313" s="17"/>
      <c r="M313" s="18"/>
      <c r="N313" s="19"/>
    </row>
    <row r="314" spans="12:14" ht="15.75">
      <c r="L314" s="17"/>
      <c r="M314" s="18"/>
      <c r="N314" s="19"/>
    </row>
    <row r="315" spans="12:14" ht="15.75">
      <c r="L315" s="17"/>
      <c r="M315" s="18"/>
      <c r="N315" s="19"/>
    </row>
    <row r="316" spans="12:14" ht="15.75">
      <c r="L316" s="17"/>
      <c r="M316" s="18"/>
      <c r="N316" s="19"/>
    </row>
    <row r="317" spans="12:14" ht="15.75">
      <c r="L317" s="17"/>
      <c r="M317" s="18"/>
      <c r="N317" s="19"/>
    </row>
    <row r="318" spans="12:14" ht="15.75">
      <c r="L318" s="17"/>
      <c r="M318" s="18"/>
      <c r="N318" s="19"/>
    </row>
    <row r="319" spans="12:14" ht="15.75">
      <c r="L319" s="17"/>
      <c r="M319" s="18"/>
      <c r="N319" s="19"/>
    </row>
    <row r="320" spans="12:14" ht="15.75">
      <c r="L320" s="17"/>
      <c r="M320" s="18"/>
      <c r="N320" s="19"/>
    </row>
    <row r="321" spans="12:14" ht="15.75">
      <c r="L321" s="17"/>
      <c r="M321" s="18"/>
      <c r="N321" s="19"/>
    </row>
    <row r="322" spans="12:14" ht="15.75">
      <c r="L322" s="17"/>
      <c r="M322" s="18"/>
      <c r="N322" s="19"/>
    </row>
    <row r="323" spans="12:14" ht="15.75">
      <c r="L323" s="17"/>
      <c r="M323" s="18"/>
      <c r="N323" s="19"/>
    </row>
    <row r="324" spans="12:14" ht="15.75">
      <c r="L324" s="17"/>
      <c r="M324" s="18"/>
      <c r="N324" s="19"/>
    </row>
    <row r="325" spans="12:14" ht="15.75">
      <c r="L325" s="17"/>
      <c r="M325" s="18"/>
      <c r="N325" s="19"/>
    </row>
    <row r="326" spans="12:14" ht="15.75">
      <c r="L326" s="17"/>
      <c r="M326" s="18"/>
      <c r="N326" s="19"/>
    </row>
    <row r="327" spans="12:14" ht="15.75">
      <c r="L327" s="17"/>
      <c r="M327" s="18"/>
      <c r="N327" s="19"/>
    </row>
    <row r="328" spans="12:14" ht="15.75">
      <c r="L328" s="17"/>
      <c r="M328" s="18"/>
      <c r="N328" s="19"/>
    </row>
    <row r="329" spans="12:14" ht="15.75">
      <c r="L329" s="17"/>
      <c r="M329" s="18"/>
      <c r="N329" s="19"/>
    </row>
    <row r="330" spans="12:14" ht="15.75">
      <c r="L330" s="17"/>
      <c r="M330" s="18"/>
      <c r="N330" s="19"/>
    </row>
    <row r="331" spans="12:14" ht="15.75">
      <c r="L331" s="17"/>
      <c r="M331" s="18"/>
      <c r="N331" s="19"/>
    </row>
    <row r="332" spans="12:14" ht="15.75">
      <c r="L332" s="17"/>
      <c r="M332" s="18"/>
      <c r="N332" s="19"/>
    </row>
    <row r="333" spans="12:14" ht="15.75">
      <c r="L333" s="17"/>
      <c r="M333" s="18"/>
      <c r="N333" s="19"/>
    </row>
    <row r="334" spans="12:14" ht="15.75">
      <c r="L334" s="17"/>
      <c r="M334" s="18"/>
      <c r="N334" s="19"/>
    </row>
    <row r="335" spans="12:14" ht="15.75">
      <c r="L335" s="17"/>
      <c r="M335" s="18"/>
      <c r="N335" s="19"/>
    </row>
    <row r="336" spans="12:14" ht="15.75">
      <c r="L336" s="17"/>
      <c r="M336" s="18"/>
      <c r="N336" s="19"/>
    </row>
    <row r="337" spans="12:14" ht="15.75">
      <c r="L337" s="17"/>
      <c r="M337" s="18"/>
      <c r="N337" s="19"/>
    </row>
    <row r="338" spans="12:14" ht="15.75">
      <c r="L338" s="17"/>
      <c r="M338" s="18"/>
      <c r="N338" s="19"/>
    </row>
    <row r="339" spans="12:14" ht="15.75">
      <c r="L339" s="17"/>
      <c r="M339" s="18"/>
      <c r="N339" s="19"/>
    </row>
    <row r="340" spans="12:14" ht="15.75">
      <c r="L340" s="17"/>
      <c r="M340" s="18"/>
      <c r="N340" s="19"/>
    </row>
    <row r="341" spans="12:14" ht="15.75">
      <c r="L341" s="17"/>
      <c r="M341" s="18"/>
      <c r="N341" s="19"/>
    </row>
    <row r="342" spans="12:14" ht="15.75">
      <c r="L342" s="17"/>
      <c r="M342" s="18"/>
      <c r="N342" s="19"/>
    </row>
    <row r="343" spans="12:14" ht="15.75">
      <c r="L343" s="17"/>
      <c r="M343" s="18"/>
      <c r="N343" s="19"/>
    </row>
    <row r="344" spans="12:14" ht="15.75">
      <c r="L344" s="17"/>
      <c r="M344" s="18"/>
      <c r="N344" s="19"/>
    </row>
    <row r="345" spans="12:14" ht="15.75">
      <c r="L345" s="17"/>
      <c r="M345" s="18"/>
      <c r="N345" s="19"/>
    </row>
    <row r="346" spans="12:14" ht="15.75">
      <c r="L346" s="17"/>
      <c r="M346" s="18"/>
      <c r="N346" s="19"/>
    </row>
    <row r="347" spans="12:14" ht="15.75">
      <c r="L347" s="17"/>
      <c r="M347" s="18"/>
      <c r="N347" s="19"/>
    </row>
    <row r="348" spans="12:14" ht="15.75">
      <c r="L348" s="17"/>
      <c r="M348" s="18"/>
      <c r="N348" s="19"/>
    </row>
    <row r="349" spans="12:14" ht="15.75">
      <c r="L349" s="17"/>
      <c r="M349" s="18"/>
      <c r="N349" s="19"/>
    </row>
    <row r="350" spans="12:14" ht="15.75">
      <c r="L350" s="17"/>
      <c r="M350" s="18"/>
      <c r="N350" s="19"/>
    </row>
    <row r="351" spans="12:14" ht="15.75">
      <c r="L351" s="17"/>
      <c r="M351" s="18"/>
      <c r="N351" s="19"/>
    </row>
    <row r="352" spans="12:14" ht="15.75">
      <c r="L352" s="17"/>
      <c r="M352" s="18"/>
      <c r="N352" s="19"/>
    </row>
    <row r="353" spans="12:14" ht="15.75">
      <c r="L353" s="17"/>
      <c r="M353" s="18"/>
      <c r="N353" s="19"/>
    </row>
    <row r="354" spans="12:14" ht="15.75">
      <c r="L354" s="17"/>
      <c r="M354" s="18"/>
      <c r="N354" s="19"/>
    </row>
    <row r="355" spans="12:14" ht="15.75">
      <c r="L355" s="17"/>
      <c r="M355" s="18"/>
      <c r="N355" s="19"/>
    </row>
    <row r="356" spans="12:14" ht="15.75">
      <c r="L356" s="17"/>
      <c r="M356" s="18"/>
      <c r="N356" s="19"/>
    </row>
    <row r="357" spans="12:14" ht="15.75">
      <c r="L357" s="17"/>
      <c r="M357" s="18"/>
      <c r="N357" s="19"/>
    </row>
    <row r="358" spans="12:14" ht="15.75">
      <c r="L358" s="17"/>
      <c r="M358" s="18"/>
      <c r="N358" s="19"/>
    </row>
    <row r="359" spans="12:14" ht="15.75">
      <c r="L359" s="17"/>
      <c r="M359" s="18"/>
      <c r="N359" s="19"/>
    </row>
    <row r="360" spans="12:14" ht="15.75">
      <c r="L360" s="17"/>
      <c r="M360" s="18"/>
      <c r="N360" s="19"/>
    </row>
    <row r="361" spans="12:14" ht="15.75">
      <c r="L361" s="17"/>
      <c r="M361" s="18"/>
      <c r="N361" s="19"/>
    </row>
    <row r="362" spans="12:14" ht="15.75">
      <c r="L362" s="17"/>
      <c r="M362" s="18"/>
      <c r="N362" s="19"/>
    </row>
    <row r="363" spans="12:14" ht="15.75">
      <c r="L363" s="17"/>
      <c r="M363" s="18"/>
      <c r="N363" s="19"/>
    </row>
    <row r="364" spans="12:14" ht="15.75">
      <c r="L364" s="17"/>
      <c r="M364" s="18"/>
      <c r="N364" s="19"/>
    </row>
    <row r="365" spans="12:14" ht="15.75">
      <c r="L365" s="17"/>
      <c r="M365" s="18"/>
      <c r="N365" s="19"/>
    </row>
    <row r="366" spans="12:14" ht="15.75">
      <c r="L366" s="17"/>
      <c r="M366" s="18"/>
      <c r="N366" s="19"/>
    </row>
    <row r="367" spans="12:14" ht="15.75">
      <c r="L367" s="17"/>
      <c r="M367" s="18"/>
      <c r="N367" s="19"/>
    </row>
    <row r="368" spans="12:14" ht="15.75">
      <c r="L368" s="17"/>
      <c r="M368" s="18"/>
      <c r="N368" s="19"/>
    </row>
    <row r="369" spans="12:14" ht="15.75">
      <c r="L369" s="17"/>
      <c r="M369" s="18"/>
      <c r="N369" s="19"/>
    </row>
    <row r="370" spans="12:14" ht="15.75">
      <c r="L370" s="17"/>
      <c r="M370" s="18"/>
      <c r="N370" s="19"/>
    </row>
    <row r="371" spans="12:14" ht="15.75">
      <c r="L371" s="17"/>
      <c r="M371" s="18"/>
      <c r="N371" s="19"/>
    </row>
    <row r="372" spans="12:14" ht="15.75">
      <c r="L372" s="17"/>
      <c r="M372" s="18"/>
      <c r="N372" s="19"/>
    </row>
    <row r="373" spans="12:14" ht="15.75">
      <c r="L373" s="17"/>
      <c r="M373" s="18"/>
      <c r="N373" s="19"/>
    </row>
    <row r="374" spans="12:14" ht="15.75">
      <c r="L374" s="17"/>
      <c r="M374" s="18"/>
      <c r="N374" s="19"/>
    </row>
    <row r="375" spans="12:14" ht="15.75">
      <c r="L375" s="17"/>
      <c r="M375" s="18"/>
      <c r="N375" s="19"/>
    </row>
    <row r="376" spans="12:14" ht="15.75">
      <c r="L376" s="17"/>
      <c r="M376" s="18"/>
      <c r="N376" s="19"/>
    </row>
    <row r="377" spans="12:14" ht="15.75">
      <c r="L377" s="17"/>
      <c r="M377" s="18"/>
      <c r="N377" s="19"/>
    </row>
    <row r="378" spans="12:14" ht="15.75">
      <c r="L378" s="17"/>
      <c r="M378" s="18"/>
      <c r="N378" s="19"/>
    </row>
    <row r="379" spans="12:14" ht="15.75">
      <c r="L379" s="17"/>
      <c r="M379" s="18"/>
      <c r="N379" s="19"/>
    </row>
    <row r="380" spans="12:14" ht="15.75">
      <c r="L380" s="17"/>
      <c r="M380" s="18"/>
      <c r="N380" s="19"/>
    </row>
    <row r="381" spans="12:14" ht="15.75">
      <c r="L381" s="17"/>
      <c r="M381" s="18"/>
      <c r="N381" s="19"/>
    </row>
    <row r="382" spans="12:14" ht="15.75">
      <c r="L382" s="17"/>
      <c r="M382" s="18"/>
      <c r="N382" s="19"/>
    </row>
    <row r="383" spans="12:14" ht="15.75">
      <c r="L383" s="17"/>
      <c r="M383" s="18"/>
      <c r="N383" s="19"/>
    </row>
    <row r="384" spans="12:14" ht="15.75">
      <c r="L384" s="17"/>
      <c r="M384" s="18"/>
      <c r="N384" s="19"/>
    </row>
    <row r="385" spans="12:14" ht="15.75">
      <c r="L385" s="17"/>
      <c r="M385" s="18"/>
      <c r="N385" s="19"/>
    </row>
    <row r="386" spans="12:14" ht="15.75">
      <c r="L386" s="17"/>
      <c r="M386" s="18"/>
      <c r="N386" s="19"/>
    </row>
    <row r="387" spans="12:14" ht="15.75">
      <c r="L387" s="17"/>
      <c r="M387" s="18"/>
      <c r="N387" s="19"/>
    </row>
    <row r="388" spans="12:14" ht="15.75">
      <c r="L388" s="17"/>
      <c r="M388" s="18"/>
      <c r="N388" s="19"/>
    </row>
    <row r="389" spans="12:14" ht="15.75">
      <c r="L389" s="17"/>
      <c r="M389" s="18"/>
      <c r="N389" s="19"/>
    </row>
    <row r="390" spans="12:14" ht="15.75">
      <c r="L390" s="17"/>
      <c r="M390" s="18"/>
      <c r="N390" s="19"/>
    </row>
    <row r="391" spans="12:14" ht="15.75">
      <c r="L391" s="17"/>
      <c r="M391" s="18"/>
      <c r="N391" s="19"/>
    </row>
    <row r="392" spans="12:14" ht="15.75">
      <c r="L392" s="17"/>
      <c r="M392" s="18"/>
      <c r="N392" s="19"/>
    </row>
    <row r="393" spans="12:14" ht="15.75">
      <c r="L393" s="17"/>
      <c r="M393" s="18"/>
      <c r="N393" s="19"/>
    </row>
    <row r="394" spans="12:14" ht="15.75">
      <c r="L394" s="17"/>
      <c r="M394" s="18"/>
      <c r="N394" s="19"/>
    </row>
    <row r="395" spans="12:14" ht="15.75">
      <c r="L395" s="17"/>
      <c r="M395" s="18"/>
      <c r="N395" s="19"/>
    </row>
    <row r="396" spans="12:14" ht="15.75">
      <c r="L396" s="17"/>
      <c r="M396" s="18"/>
      <c r="N396" s="19"/>
    </row>
    <row r="397" spans="12:14" ht="15.75">
      <c r="L397" s="17"/>
      <c r="M397" s="18"/>
      <c r="N397" s="19"/>
    </row>
    <row r="398" spans="12:14" ht="15.75">
      <c r="L398" s="17"/>
      <c r="M398" s="18"/>
      <c r="N398" s="19"/>
    </row>
    <row r="399" spans="12:14" ht="15.75">
      <c r="L399" s="17"/>
      <c r="M399" s="18"/>
      <c r="N399" s="19"/>
    </row>
    <row r="400" spans="12:14" ht="15.75">
      <c r="L400" s="17"/>
      <c r="M400" s="18"/>
      <c r="N400" s="19"/>
    </row>
    <row r="401" spans="12:14" ht="15.75">
      <c r="L401" s="17"/>
      <c r="M401" s="18"/>
      <c r="N401" s="19"/>
    </row>
    <row r="402" spans="12:14" ht="15.75">
      <c r="L402" s="17"/>
      <c r="M402" s="18"/>
      <c r="N402" s="19"/>
    </row>
    <row r="403" spans="12:14" ht="15.75">
      <c r="L403" s="17"/>
      <c r="M403" s="18"/>
      <c r="N403" s="19"/>
    </row>
    <row r="404" spans="12:14" ht="15.75">
      <c r="L404" s="17"/>
      <c r="M404" s="18"/>
      <c r="N404" s="19"/>
    </row>
    <row r="405" spans="12:14" ht="15.75">
      <c r="L405" s="17"/>
      <c r="M405" s="18"/>
      <c r="N405" s="19"/>
    </row>
    <row r="406" spans="12:14" ht="15.75">
      <c r="L406" s="17"/>
      <c r="M406" s="18"/>
      <c r="N406" s="19"/>
    </row>
    <row r="407" spans="12:14" ht="15.75">
      <c r="L407" s="17"/>
      <c r="M407" s="18"/>
      <c r="N407" s="19"/>
    </row>
    <row r="408" spans="12:14" ht="15.75">
      <c r="L408" s="17"/>
      <c r="M408" s="18"/>
      <c r="N408" s="19"/>
    </row>
    <row r="409" spans="12:14" ht="15.75">
      <c r="L409" s="17"/>
      <c r="M409" s="18"/>
      <c r="N409" s="19"/>
    </row>
    <row r="410" spans="12:14" ht="15.75">
      <c r="L410" s="17"/>
      <c r="M410" s="18"/>
      <c r="N410" s="19"/>
    </row>
    <row r="411" spans="12:14" ht="15.75">
      <c r="L411" s="17"/>
      <c r="M411" s="18"/>
      <c r="N411" s="19"/>
    </row>
    <row r="412" spans="12:14" ht="15.75">
      <c r="L412" s="17"/>
      <c r="M412" s="18"/>
      <c r="N412" s="19"/>
    </row>
    <row r="413" spans="12:14" ht="15.75">
      <c r="L413" s="17"/>
      <c r="M413" s="18"/>
      <c r="N413" s="19"/>
    </row>
    <row r="414" spans="12:14" ht="15.75">
      <c r="L414" s="17"/>
      <c r="M414" s="18"/>
      <c r="N414" s="19"/>
    </row>
    <row r="415" spans="12:14" ht="15.75">
      <c r="L415" s="17"/>
      <c r="M415" s="18"/>
      <c r="N415" s="19"/>
    </row>
    <row r="416" spans="12:14" ht="15.75">
      <c r="L416" s="17"/>
      <c r="M416" s="18"/>
      <c r="N416" s="19"/>
    </row>
    <row r="417" spans="12:14" ht="15.75">
      <c r="L417" s="17"/>
      <c r="M417" s="18"/>
      <c r="N417" s="19"/>
    </row>
    <row r="418" spans="12:14" ht="15.75">
      <c r="L418" s="17"/>
      <c r="M418" s="18"/>
      <c r="N418" s="19"/>
    </row>
    <row r="419" spans="12:14" ht="15.75">
      <c r="L419" s="17"/>
      <c r="M419" s="18"/>
      <c r="N419" s="19"/>
    </row>
    <row r="420" spans="12:14" ht="15.75">
      <c r="L420" s="17"/>
      <c r="M420" s="18"/>
      <c r="N420" s="19"/>
    </row>
    <row r="421" spans="12:14" ht="15.75">
      <c r="L421" s="17"/>
      <c r="M421" s="18"/>
      <c r="N421" s="19"/>
    </row>
    <row r="422" spans="12:14" ht="15.75">
      <c r="L422" s="17"/>
      <c r="M422" s="18"/>
      <c r="N422" s="19"/>
    </row>
    <row r="423" spans="12:14" ht="15.75">
      <c r="L423" s="17"/>
      <c r="M423" s="18"/>
      <c r="N423" s="19"/>
    </row>
    <row r="424" spans="12:14" ht="15.75">
      <c r="L424" s="17"/>
      <c r="M424" s="18"/>
      <c r="N424" s="19"/>
    </row>
    <row r="425" spans="12:14" ht="15.75">
      <c r="L425" s="17"/>
      <c r="M425" s="18"/>
      <c r="N425" s="19"/>
    </row>
    <row r="426" spans="12:14" ht="15.75">
      <c r="L426" s="17"/>
      <c r="M426" s="18"/>
      <c r="N426" s="19"/>
    </row>
    <row r="427" spans="12:14" ht="15.75">
      <c r="L427" s="17"/>
      <c r="M427" s="18"/>
      <c r="N427" s="19"/>
    </row>
    <row r="428" spans="12:14" ht="15.75">
      <c r="L428" s="17"/>
      <c r="M428" s="18"/>
      <c r="N428" s="19"/>
    </row>
    <row r="429" spans="12:14" ht="15.75">
      <c r="L429" s="17"/>
      <c r="M429" s="18"/>
      <c r="N429" s="19"/>
    </row>
    <row r="430" spans="12:14" ht="15.75">
      <c r="L430" s="17"/>
      <c r="M430" s="18"/>
      <c r="N430" s="19"/>
    </row>
    <row r="431" spans="12:14" ht="15.75">
      <c r="L431" s="17"/>
      <c r="M431" s="18"/>
      <c r="N431" s="19"/>
    </row>
    <row r="432" spans="12:14" ht="15.75">
      <c r="L432" s="17"/>
      <c r="M432" s="18"/>
      <c r="N432" s="19"/>
    </row>
    <row r="433" spans="12:14" ht="15.75">
      <c r="L433" s="17"/>
      <c r="M433" s="18"/>
      <c r="N433" s="19"/>
    </row>
    <row r="434" spans="12:14" ht="15.75">
      <c r="L434" s="17"/>
      <c r="M434" s="18"/>
      <c r="N434" s="19"/>
    </row>
    <row r="435" spans="12:14" ht="15.75">
      <c r="L435" s="17"/>
      <c r="M435" s="18"/>
      <c r="N435" s="19"/>
    </row>
    <row r="436" spans="12:14" ht="15.75">
      <c r="L436" s="17"/>
      <c r="M436" s="18"/>
      <c r="N436" s="19"/>
    </row>
    <row r="437" spans="12:14" ht="15.75">
      <c r="L437" s="17"/>
      <c r="M437" s="18"/>
      <c r="N437" s="19"/>
    </row>
    <row r="438" spans="12:14" ht="15.75">
      <c r="L438" s="17"/>
      <c r="M438" s="18"/>
      <c r="N438" s="19"/>
    </row>
    <row r="439" spans="12:14" ht="15.75">
      <c r="L439" s="17"/>
      <c r="M439" s="18"/>
      <c r="N439" s="19"/>
    </row>
    <row r="440" spans="12:14" ht="15.75">
      <c r="L440" s="17"/>
      <c r="M440" s="18"/>
      <c r="N440" s="19"/>
    </row>
    <row r="441" spans="12:14" ht="15.75">
      <c r="L441" s="17"/>
      <c r="M441" s="18"/>
      <c r="N441" s="19"/>
    </row>
    <row r="442" spans="12:14" ht="15.75">
      <c r="L442" s="17"/>
      <c r="M442" s="18"/>
      <c r="N442" s="19"/>
    </row>
    <row r="443" spans="12:14" ht="15.75">
      <c r="L443" s="17"/>
      <c r="M443" s="18"/>
      <c r="N443" s="19"/>
    </row>
    <row r="444" spans="12:14" ht="15.75">
      <c r="L444" s="17"/>
      <c r="M444" s="18"/>
      <c r="N444" s="19"/>
    </row>
    <row r="445" spans="12:14" ht="15.75">
      <c r="L445" s="17"/>
      <c r="M445" s="18"/>
      <c r="N445" s="19"/>
    </row>
    <row r="446" spans="12:14" ht="15.75">
      <c r="L446" s="17"/>
      <c r="M446" s="18"/>
      <c r="N446" s="19"/>
    </row>
    <row r="447" spans="12:14" ht="15.75">
      <c r="L447" s="17"/>
      <c r="M447" s="18"/>
      <c r="N447" s="19"/>
    </row>
    <row r="448" spans="12:14" ht="15.75">
      <c r="L448" s="17"/>
      <c r="M448" s="18"/>
      <c r="N448" s="19"/>
    </row>
    <row r="449" spans="12:14" ht="15.75">
      <c r="L449" s="17"/>
      <c r="M449" s="18"/>
      <c r="N449" s="19"/>
    </row>
    <row r="450" spans="12:14" ht="15.75">
      <c r="L450" s="17"/>
      <c r="M450" s="18"/>
      <c r="N450" s="19"/>
    </row>
    <row r="451" spans="12:14" ht="15.75">
      <c r="L451" s="17"/>
      <c r="M451" s="18"/>
      <c r="N451" s="19"/>
    </row>
    <row r="452" spans="12:14" ht="15.75">
      <c r="L452" s="17"/>
      <c r="M452" s="18"/>
      <c r="N452" s="19"/>
    </row>
    <row r="453" spans="12:14" ht="15.75">
      <c r="L453" s="17"/>
      <c r="M453" s="18"/>
      <c r="N453" s="19"/>
    </row>
    <row r="454" spans="12:14" ht="15.75">
      <c r="L454" s="17"/>
      <c r="M454" s="18"/>
      <c r="N454" s="19"/>
    </row>
    <row r="455" spans="12:14" ht="15.75">
      <c r="L455" s="17"/>
      <c r="M455" s="18"/>
      <c r="N455" s="19"/>
    </row>
    <row r="456" spans="12:14" ht="15.75">
      <c r="L456" s="17"/>
      <c r="M456" s="18"/>
      <c r="N456" s="19"/>
    </row>
    <row r="457" spans="12:14" ht="15.75">
      <c r="L457" s="17"/>
      <c r="M457" s="18"/>
      <c r="N457" s="19"/>
    </row>
    <row r="458" spans="12:14" ht="15.75">
      <c r="L458" s="17"/>
      <c r="M458" s="18"/>
      <c r="N458" s="19"/>
    </row>
    <row r="459" spans="12:14" ht="15.75">
      <c r="L459" s="17"/>
      <c r="M459" s="18"/>
      <c r="N459" s="19"/>
    </row>
    <row r="460" spans="12:14" ht="15.75">
      <c r="L460" s="17"/>
      <c r="M460" s="18"/>
      <c r="N460" s="19"/>
    </row>
    <row r="461" spans="12:14" ht="15.75">
      <c r="L461" s="17"/>
      <c r="M461" s="18"/>
      <c r="N461" s="19"/>
    </row>
    <row r="462" spans="12:14" ht="15.75">
      <c r="L462" s="17"/>
      <c r="M462" s="18"/>
      <c r="N462" s="19"/>
    </row>
    <row r="463" spans="12:14" ht="15.75">
      <c r="L463" s="17"/>
      <c r="M463" s="18"/>
      <c r="N463" s="19"/>
    </row>
    <row r="464" spans="12:14" ht="15.75">
      <c r="L464" s="17"/>
      <c r="M464" s="18"/>
      <c r="N464" s="19"/>
    </row>
    <row r="465" spans="12:14" ht="15.75">
      <c r="L465" s="17"/>
      <c r="M465" s="18"/>
      <c r="N465" s="19"/>
    </row>
    <row r="466" spans="12:14" ht="15.75">
      <c r="L466" s="17"/>
      <c r="M466" s="18"/>
      <c r="N466" s="19"/>
    </row>
    <row r="467" spans="12:14" ht="15.75">
      <c r="L467" s="17"/>
      <c r="M467" s="18"/>
      <c r="N467" s="19"/>
    </row>
    <row r="468" spans="12:14" ht="15.75">
      <c r="L468" s="17"/>
      <c r="M468" s="18"/>
      <c r="N468" s="19"/>
    </row>
    <row r="469" spans="12:14" ht="15.75">
      <c r="L469" s="17"/>
      <c r="M469" s="18"/>
      <c r="N469" s="19"/>
    </row>
    <row r="470" spans="12:14" ht="15.75">
      <c r="L470" s="17"/>
      <c r="M470" s="18"/>
      <c r="N470" s="19"/>
    </row>
    <row r="471" spans="12:14" ht="15.75">
      <c r="L471" s="17"/>
      <c r="M471" s="18"/>
      <c r="N471" s="19"/>
    </row>
    <row r="472" spans="12:14" ht="15.75">
      <c r="L472" s="17"/>
      <c r="M472" s="18"/>
      <c r="N472" s="19"/>
    </row>
    <row r="473" spans="12:14" ht="15.75">
      <c r="L473" s="17"/>
      <c r="M473" s="18"/>
      <c r="N473" s="19"/>
    </row>
    <row r="474" spans="12:14" ht="15.75">
      <c r="L474" s="17"/>
      <c r="M474" s="18"/>
      <c r="N474" s="19"/>
    </row>
    <row r="475" spans="12:14" ht="15.75">
      <c r="L475" s="17"/>
      <c r="M475" s="18"/>
      <c r="N475" s="19"/>
    </row>
    <row r="476" spans="12:14" ht="15.75">
      <c r="L476" s="17"/>
      <c r="M476" s="18"/>
      <c r="N476" s="19"/>
    </row>
    <row r="477" spans="12:14" ht="15.75">
      <c r="L477" s="17"/>
      <c r="M477" s="18"/>
      <c r="N477" s="19"/>
    </row>
    <row r="478" spans="12:14" ht="15.75">
      <c r="L478" s="17"/>
      <c r="M478" s="18"/>
      <c r="N478" s="19"/>
    </row>
    <row r="479" spans="12:14" ht="15.75">
      <c r="L479" s="17"/>
      <c r="M479" s="18"/>
      <c r="N479" s="19"/>
    </row>
    <row r="480" spans="12:14" ht="15.75">
      <c r="L480" s="17"/>
      <c r="M480" s="18"/>
      <c r="N480" s="19"/>
    </row>
    <row r="481" spans="12:14" ht="15.75">
      <c r="L481" s="17"/>
      <c r="M481" s="18"/>
      <c r="N481" s="19"/>
    </row>
    <row r="482" spans="12:14" ht="15.75">
      <c r="L482" s="17"/>
      <c r="M482" s="18"/>
      <c r="N482" s="19"/>
    </row>
    <row r="483" spans="12:14" ht="15.75">
      <c r="L483" s="17"/>
      <c r="M483" s="18"/>
      <c r="N483" s="19"/>
    </row>
    <row r="484" spans="12:14" ht="15.75">
      <c r="L484" s="17"/>
      <c r="M484" s="18"/>
      <c r="N484" s="19"/>
    </row>
    <row r="485" spans="12:14" ht="15.75">
      <c r="L485" s="17"/>
      <c r="M485" s="18"/>
      <c r="N485" s="19"/>
    </row>
    <row r="486" spans="12:14" ht="15.75">
      <c r="L486" s="17"/>
      <c r="M486" s="18"/>
      <c r="N486" s="19"/>
    </row>
    <row r="487" spans="12:14" ht="15.75">
      <c r="L487" s="17"/>
      <c r="M487" s="18"/>
      <c r="N487" s="19"/>
    </row>
    <row r="488" spans="12:14" ht="15.75">
      <c r="L488" s="17"/>
      <c r="M488" s="18"/>
      <c r="N488" s="19"/>
    </row>
    <row r="489" spans="12:14" ht="15.75">
      <c r="L489" s="17"/>
      <c r="M489" s="18"/>
      <c r="N489" s="19"/>
    </row>
    <row r="490" spans="12:14" ht="15.75">
      <c r="L490" s="17"/>
      <c r="M490" s="18"/>
      <c r="N490" s="19"/>
    </row>
    <row r="491" spans="12:14" ht="15.75">
      <c r="L491" s="17"/>
      <c r="M491" s="18"/>
      <c r="N491" s="19"/>
    </row>
    <row r="492" spans="12:14" ht="15.75">
      <c r="L492" s="17"/>
      <c r="M492" s="18"/>
      <c r="N492" s="19"/>
    </row>
    <row r="493" spans="12:14" ht="15.75">
      <c r="L493" s="17"/>
      <c r="M493" s="18"/>
      <c r="N493" s="19"/>
    </row>
    <row r="494" spans="12:14" ht="15.75">
      <c r="L494" s="17"/>
      <c r="M494" s="18"/>
      <c r="N494" s="19"/>
    </row>
    <row r="495" spans="12:14" ht="15.75">
      <c r="L495" s="17"/>
      <c r="M495" s="18"/>
      <c r="N495" s="19"/>
    </row>
    <row r="496" spans="12:14" ht="15.75">
      <c r="L496" s="17"/>
      <c r="M496" s="18"/>
      <c r="N496" s="19"/>
    </row>
    <row r="497" spans="12:14" ht="15.75">
      <c r="L497" s="17"/>
      <c r="M497" s="18"/>
      <c r="N497" s="19"/>
    </row>
    <row r="498" spans="12:14" ht="15.75">
      <c r="L498" s="17"/>
      <c r="M498" s="18"/>
      <c r="N498" s="19"/>
    </row>
    <row r="499" spans="12:14" ht="15.75">
      <c r="L499" s="17"/>
      <c r="M499" s="18"/>
      <c r="N499" s="19"/>
    </row>
    <row r="500" spans="12:14" ht="15.75">
      <c r="L500" s="17"/>
      <c r="M500" s="18"/>
      <c r="N500" s="19"/>
    </row>
    <row r="501" spans="12:14" ht="15.75">
      <c r="L501" s="17"/>
      <c r="M501" s="18"/>
      <c r="N501" s="19"/>
    </row>
    <row r="502" spans="12:14" ht="15.75">
      <c r="L502" s="17"/>
      <c r="M502" s="18"/>
      <c r="N502" s="19"/>
    </row>
    <row r="503" spans="12:14" ht="15.75">
      <c r="L503" s="17"/>
      <c r="M503" s="18"/>
      <c r="N503" s="19"/>
    </row>
    <row r="504" spans="12:14" ht="15.75">
      <c r="L504" s="17"/>
      <c r="M504" s="18"/>
      <c r="N504" s="19"/>
    </row>
    <row r="505" spans="12:14" ht="15.75">
      <c r="L505" s="17"/>
      <c r="M505" s="18"/>
      <c r="N505" s="19"/>
    </row>
    <row r="506" spans="12:14" ht="15.75">
      <c r="L506" s="17"/>
      <c r="M506" s="18"/>
      <c r="N506" s="19"/>
    </row>
    <row r="507" spans="12:14" ht="15.75">
      <c r="L507" s="17"/>
      <c r="M507" s="18"/>
      <c r="N507" s="19"/>
    </row>
    <row r="508" spans="12:14" ht="15.75">
      <c r="L508" s="17"/>
      <c r="M508" s="18"/>
      <c r="N508" s="19"/>
    </row>
    <row r="509" spans="12:14" ht="15.75">
      <c r="L509" s="17"/>
      <c r="M509" s="18"/>
      <c r="N509" s="19"/>
    </row>
    <row r="510" spans="12:14" ht="15.75">
      <c r="L510" s="17"/>
      <c r="M510" s="18"/>
      <c r="N510" s="19"/>
    </row>
    <row r="511" spans="12:14" ht="15.75">
      <c r="L511" s="17"/>
      <c r="M511" s="18"/>
      <c r="N511" s="19"/>
    </row>
    <row r="512" spans="12:14" ht="15.75">
      <c r="L512" s="17"/>
      <c r="M512" s="18"/>
      <c r="N512" s="19"/>
    </row>
    <row r="513" spans="12:14" ht="15.75">
      <c r="L513" s="17"/>
      <c r="M513" s="18"/>
      <c r="N513" s="19"/>
    </row>
    <row r="514" spans="12:14" ht="15.75">
      <c r="L514" s="17"/>
      <c r="M514" s="18"/>
      <c r="N514" s="19"/>
    </row>
    <row r="515" spans="12:14" ht="15.75">
      <c r="L515" s="17"/>
      <c r="M515" s="18"/>
      <c r="N515" s="19"/>
    </row>
    <row r="516" spans="12:14" ht="15.75">
      <c r="L516" s="17"/>
      <c r="M516" s="18"/>
      <c r="N516" s="19"/>
    </row>
    <row r="517" spans="12:14" ht="15.75">
      <c r="L517" s="17"/>
      <c r="M517" s="18"/>
      <c r="N517" s="19"/>
    </row>
    <row r="518" spans="12:14" ht="15.75">
      <c r="L518" s="17"/>
      <c r="M518" s="18"/>
      <c r="N518" s="19"/>
    </row>
    <row r="519" spans="12:14" ht="15.75">
      <c r="L519" s="17"/>
      <c r="M519" s="18"/>
      <c r="N519" s="19"/>
    </row>
    <row r="520" spans="12:14" ht="15.75">
      <c r="L520" s="17"/>
      <c r="M520" s="18"/>
      <c r="N520" s="19"/>
    </row>
    <row r="521" spans="12:14" ht="15.75">
      <c r="L521" s="17"/>
      <c r="M521" s="18"/>
      <c r="N521" s="19"/>
    </row>
    <row r="522" spans="12:14" ht="15.75">
      <c r="L522" s="17"/>
      <c r="M522" s="18"/>
      <c r="N522" s="19"/>
    </row>
    <row r="523" spans="12:14" ht="15.75">
      <c r="L523" s="17"/>
      <c r="M523" s="18"/>
      <c r="N523" s="19"/>
    </row>
    <row r="524" spans="12:14" ht="15.75">
      <c r="L524" s="17"/>
      <c r="M524" s="18"/>
      <c r="N524" s="19"/>
    </row>
    <row r="525" spans="12:14" ht="15.75">
      <c r="L525" s="17"/>
      <c r="M525" s="18"/>
      <c r="N525" s="19"/>
    </row>
    <row r="526" spans="12:14" ht="15.75">
      <c r="L526" s="17"/>
      <c r="M526" s="18"/>
      <c r="N526" s="19"/>
    </row>
    <row r="527" spans="12:14" ht="15.75">
      <c r="L527" s="17"/>
      <c r="M527" s="18"/>
      <c r="N527" s="19"/>
    </row>
    <row r="528" spans="12:14" ht="15.75">
      <c r="L528" s="17"/>
      <c r="M528" s="18"/>
      <c r="N528" s="19"/>
    </row>
    <row r="529" spans="12:14" ht="15.75">
      <c r="L529" s="17"/>
      <c r="M529" s="18"/>
      <c r="N529" s="19"/>
    </row>
    <row r="530" spans="12:14" ht="15.75">
      <c r="L530" s="17"/>
      <c r="M530" s="18"/>
      <c r="N530" s="19"/>
    </row>
    <row r="531" spans="12:14" ht="15.75">
      <c r="L531" s="17"/>
      <c r="M531" s="18"/>
      <c r="N531" s="19"/>
    </row>
    <row r="532" spans="12:14" ht="15.75">
      <c r="L532" s="17"/>
      <c r="M532" s="18"/>
      <c r="N532" s="19"/>
    </row>
    <row r="533" spans="12:14" ht="15.75">
      <c r="L533" s="17"/>
      <c r="M533" s="18"/>
      <c r="N533" s="19"/>
    </row>
    <row r="534" spans="12:14" ht="15.75">
      <c r="L534" s="17"/>
      <c r="M534" s="18"/>
      <c r="N534" s="19"/>
    </row>
    <row r="535" spans="12:14" ht="15.75">
      <c r="L535" s="17"/>
      <c r="M535" s="18"/>
      <c r="N535" s="19"/>
    </row>
    <row r="536" spans="12:14" ht="15.75">
      <c r="L536" s="17"/>
      <c r="M536" s="18"/>
      <c r="N536" s="19"/>
    </row>
    <row r="537" spans="12:14" ht="15.75">
      <c r="L537" s="17"/>
      <c r="M537" s="18"/>
      <c r="N537" s="19"/>
    </row>
    <row r="538" spans="12:14" ht="15.75">
      <c r="L538" s="17"/>
      <c r="M538" s="18"/>
      <c r="N538" s="19"/>
    </row>
    <row r="539" spans="12:14" ht="15.75">
      <c r="L539" s="17"/>
      <c r="M539" s="18"/>
      <c r="N539" s="19"/>
    </row>
    <row r="540" spans="12:14" ht="15.75">
      <c r="L540" s="17"/>
      <c r="M540" s="18"/>
      <c r="N540" s="19"/>
    </row>
    <row r="541" spans="12:14" ht="15.75">
      <c r="L541" s="17"/>
      <c r="M541" s="18"/>
      <c r="N541" s="19"/>
    </row>
    <row r="542" spans="12:14" ht="15.75">
      <c r="L542" s="17"/>
      <c r="M542" s="18"/>
      <c r="N542" s="19"/>
    </row>
    <row r="543" spans="12:14" ht="15.75">
      <c r="L543" s="17"/>
      <c r="M543" s="18"/>
      <c r="N543" s="19"/>
    </row>
    <row r="544" spans="12:14" ht="15.75">
      <c r="L544" s="17"/>
      <c r="M544" s="18"/>
      <c r="N544" s="19"/>
    </row>
    <row r="545" spans="12:14" ht="15.75">
      <c r="L545" s="17"/>
      <c r="M545" s="18"/>
      <c r="N545" s="19"/>
    </row>
    <row r="546" spans="12:14" ht="15.75">
      <c r="L546" s="17"/>
      <c r="M546" s="18"/>
      <c r="N546" s="19"/>
    </row>
    <row r="547" spans="12:14" ht="15.75">
      <c r="L547" s="17"/>
      <c r="M547" s="18"/>
      <c r="N547" s="19"/>
    </row>
    <row r="548" spans="12:14" ht="15.75">
      <c r="L548" s="17"/>
      <c r="M548" s="18"/>
      <c r="N548" s="19"/>
    </row>
    <row r="549" spans="12:14" ht="15.75">
      <c r="L549" s="17"/>
      <c r="M549" s="18"/>
      <c r="N549" s="19"/>
    </row>
    <row r="550" spans="12:14" ht="15.75">
      <c r="L550" s="17"/>
      <c r="M550" s="18"/>
      <c r="N550" s="19"/>
    </row>
    <row r="551" spans="12:14" ht="15.75">
      <c r="L551" s="17"/>
      <c r="M551" s="18"/>
      <c r="N551" s="19"/>
    </row>
    <row r="552" spans="12:14" ht="15.75">
      <c r="L552" s="17"/>
      <c r="M552" s="18"/>
      <c r="N552" s="19"/>
    </row>
    <row r="553" spans="12:14" ht="15.75">
      <c r="L553" s="17"/>
      <c r="M553" s="18"/>
      <c r="N553" s="19"/>
    </row>
    <row r="554" spans="12:14" ht="15.75">
      <c r="L554" s="17"/>
      <c r="M554" s="18"/>
      <c r="N554" s="19"/>
    </row>
    <row r="555" spans="12:14" ht="15.75">
      <c r="L555" s="17"/>
      <c r="M555" s="18"/>
      <c r="N555" s="19"/>
    </row>
    <row r="556" spans="12:14" ht="15.75">
      <c r="L556" s="17"/>
      <c r="M556" s="18"/>
      <c r="N556" s="19"/>
    </row>
    <row r="557" spans="12:14" ht="15.75">
      <c r="L557" s="17"/>
      <c r="M557" s="18"/>
      <c r="N557" s="19"/>
    </row>
    <row r="558" spans="12:14" ht="15.75">
      <c r="L558" s="17"/>
      <c r="M558" s="18"/>
      <c r="N558" s="19"/>
    </row>
    <row r="559" spans="12:14" ht="15.75">
      <c r="L559" s="17"/>
      <c r="M559" s="18"/>
      <c r="N559" s="19"/>
    </row>
    <row r="560" spans="12:14" ht="15.75">
      <c r="L560" s="17"/>
      <c r="M560" s="18"/>
      <c r="N560" s="19"/>
    </row>
    <row r="561" spans="12:14" ht="15.75">
      <c r="L561" s="17"/>
      <c r="M561" s="18"/>
      <c r="N561" s="19"/>
    </row>
    <row r="562" spans="12:14" ht="15.75">
      <c r="L562" s="17"/>
      <c r="M562" s="18"/>
      <c r="N562" s="19"/>
    </row>
    <row r="563" spans="12:14" ht="15.75">
      <c r="L563" s="17"/>
      <c r="M563" s="18"/>
      <c r="N563" s="19"/>
    </row>
    <row r="564" spans="12:14" ht="15.75">
      <c r="L564" s="17"/>
      <c r="M564" s="18"/>
      <c r="N564" s="19"/>
    </row>
    <row r="565" spans="12:14" ht="15.75">
      <c r="L565" s="17"/>
      <c r="M565" s="18"/>
      <c r="N565" s="19"/>
    </row>
    <row r="566" spans="12:14" ht="15.75">
      <c r="L566" s="17"/>
      <c r="M566" s="18"/>
      <c r="N566" s="19"/>
    </row>
    <row r="567" spans="12:14" ht="15.75">
      <c r="L567" s="17"/>
      <c r="M567" s="18"/>
      <c r="N567" s="19"/>
    </row>
    <row r="568" spans="12:14" ht="15.75">
      <c r="L568" s="17"/>
      <c r="M568" s="18"/>
      <c r="N568" s="19"/>
    </row>
    <row r="569" spans="12:14" ht="15.75">
      <c r="L569" s="17"/>
      <c r="M569" s="18"/>
      <c r="N569" s="19"/>
    </row>
    <row r="570" spans="12:14" ht="15.75">
      <c r="L570" s="17"/>
      <c r="M570" s="18"/>
      <c r="N570" s="19"/>
    </row>
    <row r="571" spans="12:14" ht="15.75">
      <c r="L571" s="17"/>
      <c r="M571" s="18"/>
      <c r="N571" s="19"/>
    </row>
    <row r="572" spans="12:14" ht="15.75">
      <c r="L572" s="17"/>
      <c r="M572" s="18"/>
      <c r="N572" s="19"/>
    </row>
    <row r="573" spans="12:14" ht="15.75">
      <c r="L573" s="17"/>
      <c r="M573" s="18"/>
      <c r="N573" s="19"/>
    </row>
    <row r="574" spans="12:14" ht="15.75">
      <c r="L574" s="17"/>
      <c r="M574" s="18"/>
      <c r="N574" s="19"/>
    </row>
    <row r="575" spans="12:14" ht="15.75">
      <c r="L575" s="17"/>
      <c r="M575" s="18"/>
      <c r="N575" s="19"/>
    </row>
    <row r="576" spans="12:14" ht="15.75">
      <c r="L576" s="17"/>
      <c r="M576" s="18"/>
      <c r="N576" s="19"/>
    </row>
    <row r="577" spans="12:14" ht="15.75">
      <c r="L577" s="17"/>
      <c r="M577" s="18"/>
      <c r="N577" s="19"/>
    </row>
    <row r="578" spans="12:14" ht="15.75">
      <c r="L578" s="17"/>
      <c r="M578" s="18"/>
      <c r="N578" s="19"/>
    </row>
    <row r="579" spans="12:14" ht="15.75">
      <c r="L579" s="17"/>
      <c r="M579" s="18"/>
      <c r="N579" s="19"/>
    </row>
    <row r="580" spans="12:14" ht="15.75">
      <c r="L580" s="17"/>
      <c r="M580" s="18"/>
      <c r="N580" s="19"/>
    </row>
    <row r="581" spans="12:14" ht="15.75">
      <c r="L581" s="17"/>
      <c r="M581" s="18"/>
      <c r="N581" s="19"/>
    </row>
    <row r="582" spans="12:14" ht="15.75">
      <c r="L582" s="17"/>
      <c r="M582" s="18"/>
      <c r="N582" s="19"/>
    </row>
    <row r="583" spans="12:14" ht="15.75">
      <c r="L583" s="17"/>
      <c r="M583" s="18"/>
      <c r="N583" s="19"/>
    </row>
    <row r="584" spans="12:14" ht="15.75">
      <c r="L584" s="17"/>
      <c r="M584" s="18"/>
      <c r="N584" s="19"/>
    </row>
    <row r="585" spans="12:14" ht="15.75">
      <c r="L585" s="17"/>
      <c r="M585" s="18"/>
      <c r="N585" s="19"/>
    </row>
    <row r="586" spans="12:14" ht="15.75">
      <c r="L586" s="17"/>
      <c r="M586" s="18"/>
      <c r="N586" s="19"/>
    </row>
    <row r="587" spans="12:14" ht="15.75">
      <c r="L587" s="17"/>
      <c r="M587" s="18"/>
      <c r="N587" s="19"/>
    </row>
    <row r="588" spans="12:14" ht="15.75">
      <c r="L588" s="17"/>
      <c r="M588" s="18"/>
      <c r="N588" s="19"/>
    </row>
    <row r="589" spans="12:14" ht="15.75">
      <c r="L589" s="17"/>
      <c r="M589" s="18"/>
      <c r="N589" s="19"/>
    </row>
    <row r="590" spans="12:14" ht="15.75">
      <c r="L590" s="17"/>
      <c r="M590" s="18"/>
      <c r="N590" s="19"/>
    </row>
    <row r="591" spans="12:14" ht="15.75">
      <c r="L591" s="17"/>
      <c r="M591" s="18"/>
      <c r="N591" s="19"/>
    </row>
    <row r="592" spans="12:14" ht="15.75">
      <c r="L592" s="17"/>
      <c r="M592" s="18"/>
      <c r="N592" s="19"/>
    </row>
    <row r="593" spans="12:14" ht="15.75">
      <c r="L593" s="17"/>
      <c r="M593" s="18"/>
      <c r="N593" s="19"/>
    </row>
    <row r="594" spans="12:14" ht="15.75">
      <c r="L594" s="17"/>
      <c r="M594" s="18"/>
      <c r="N594" s="19"/>
    </row>
    <row r="595" spans="12:14" ht="15.75">
      <c r="L595" s="17"/>
      <c r="M595" s="18"/>
      <c r="N595" s="19"/>
    </row>
    <row r="596" spans="12:14" ht="15.75">
      <c r="L596" s="17"/>
      <c r="M596" s="18"/>
      <c r="N596" s="19"/>
    </row>
    <row r="597" spans="12:14" ht="15.75">
      <c r="L597" s="17"/>
      <c r="M597" s="18"/>
      <c r="N597" s="19"/>
    </row>
    <row r="598" spans="12:14" ht="15.75">
      <c r="L598" s="17"/>
      <c r="M598" s="18"/>
      <c r="N598" s="19"/>
    </row>
    <row r="599" spans="12:14" ht="15.75">
      <c r="L599" s="17"/>
      <c r="M599" s="18"/>
      <c r="N599" s="19"/>
    </row>
    <row r="600" spans="12:14" ht="15.75">
      <c r="L600" s="17"/>
      <c r="M600" s="18"/>
      <c r="N600" s="19"/>
    </row>
    <row r="601" spans="12:14" ht="15.75">
      <c r="L601" s="17"/>
      <c r="M601" s="18"/>
      <c r="N601" s="19"/>
    </row>
    <row r="602" spans="12:14" ht="15.75">
      <c r="L602" s="17"/>
      <c r="M602" s="18"/>
      <c r="N602" s="19"/>
    </row>
    <row r="603" spans="12:14" ht="15.75">
      <c r="L603" s="17"/>
      <c r="M603" s="18"/>
      <c r="N603" s="19"/>
    </row>
    <row r="604" spans="12:14" ht="15.75">
      <c r="L604" s="17"/>
      <c r="M604" s="18"/>
      <c r="N604" s="19"/>
    </row>
    <row r="605" spans="12:14" ht="15.75">
      <c r="L605" s="17"/>
      <c r="M605" s="18"/>
      <c r="N605" s="19"/>
    </row>
    <row r="606" spans="12:14" ht="15.75">
      <c r="L606" s="17"/>
      <c r="M606" s="18"/>
      <c r="N606" s="19"/>
    </row>
    <row r="607" spans="12:14" ht="15.75">
      <c r="L607" s="17"/>
      <c r="M607" s="18"/>
      <c r="N607" s="19"/>
    </row>
    <row r="608" spans="12:14" ht="15.75">
      <c r="L608" s="17"/>
      <c r="M608" s="18"/>
      <c r="N608" s="19"/>
    </row>
    <row r="609" spans="12:14" ht="15.75">
      <c r="L609" s="17"/>
      <c r="M609" s="18"/>
      <c r="N609" s="19"/>
    </row>
    <row r="610" spans="12:14" ht="15.75">
      <c r="L610" s="17"/>
      <c r="M610" s="18"/>
      <c r="N610" s="19"/>
    </row>
    <row r="611" spans="12:14" ht="15.75">
      <c r="L611" s="17"/>
      <c r="M611" s="18"/>
      <c r="N611" s="19"/>
    </row>
    <row r="612" spans="12:14" ht="15.75">
      <c r="L612" s="17"/>
      <c r="M612" s="18"/>
      <c r="N612" s="19"/>
    </row>
    <row r="613" spans="12:14" ht="15.75">
      <c r="L613" s="17"/>
      <c r="M613" s="18"/>
      <c r="N613" s="19"/>
    </row>
    <row r="614" spans="12:14" ht="15.75">
      <c r="L614" s="17"/>
      <c r="M614" s="18"/>
      <c r="N614" s="19"/>
    </row>
    <row r="615" spans="12:14" ht="15.75">
      <c r="L615" s="17"/>
      <c r="M615" s="18"/>
      <c r="N615" s="19"/>
    </row>
    <row r="616" spans="12:14" ht="15.75">
      <c r="L616" s="17"/>
      <c r="M616" s="18"/>
      <c r="N616" s="19"/>
    </row>
    <row r="617" spans="12:14" ht="15.75">
      <c r="L617" s="17"/>
      <c r="M617" s="18"/>
      <c r="N617" s="19"/>
    </row>
    <row r="618" spans="12:14" ht="15.75">
      <c r="L618" s="17"/>
      <c r="M618" s="18"/>
      <c r="N618" s="19"/>
    </row>
    <row r="619" spans="12:14" ht="15.75">
      <c r="L619" s="17"/>
      <c r="M619" s="18"/>
      <c r="N619" s="19"/>
    </row>
    <row r="620" spans="12:14" ht="15.75">
      <c r="L620" s="17"/>
      <c r="M620" s="18"/>
      <c r="N620" s="19"/>
    </row>
    <row r="621" spans="12:14" ht="15.75">
      <c r="L621" s="17"/>
      <c r="M621" s="18"/>
      <c r="N621" s="19"/>
    </row>
    <row r="622" spans="12:14" ht="15.75">
      <c r="L622" s="17"/>
      <c r="M622" s="18"/>
      <c r="N622" s="19"/>
    </row>
    <row r="623" spans="12:14" ht="15.75">
      <c r="L623" s="17"/>
      <c r="M623" s="18"/>
      <c r="N623" s="19"/>
    </row>
    <row r="624" spans="12:14" ht="15.75">
      <c r="L624" s="17"/>
      <c r="M624" s="18"/>
      <c r="N624" s="19"/>
    </row>
    <row r="625" spans="12:14" ht="15.75">
      <c r="L625" s="17"/>
      <c r="M625" s="18"/>
      <c r="N625" s="19"/>
    </row>
    <row r="626" spans="12:14" ht="15.75">
      <c r="L626" s="17"/>
      <c r="M626" s="18"/>
      <c r="N626" s="19"/>
    </row>
    <row r="627" spans="12:14" ht="15.75">
      <c r="L627" s="17"/>
      <c r="M627" s="18"/>
      <c r="N627" s="19"/>
    </row>
    <row r="628" spans="12:14" ht="15.75">
      <c r="L628" s="17"/>
      <c r="M628" s="18"/>
      <c r="N628" s="19"/>
    </row>
    <row r="629" spans="12:14" ht="15.75">
      <c r="L629" s="17"/>
      <c r="M629" s="18"/>
      <c r="N629" s="19"/>
    </row>
    <row r="630" spans="12:14" ht="15.75">
      <c r="L630" s="17"/>
      <c r="M630" s="18"/>
      <c r="N630" s="19"/>
    </row>
    <row r="631" spans="12:14" ht="15.75">
      <c r="L631" s="17"/>
      <c r="M631" s="18"/>
      <c r="N631" s="19"/>
    </row>
    <row r="632" spans="12:14" ht="15.75">
      <c r="L632" s="17"/>
      <c r="M632" s="18"/>
      <c r="N632" s="19"/>
    </row>
    <row r="633" spans="12:14" ht="15.75">
      <c r="L633" s="17"/>
      <c r="M633" s="18"/>
      <c r="N633" s="19"/>
    </row>
    <row r="634" spans="12:14" ht="15.75">
      <c r="L634" s="17"/>
      <c r="M634" s="18"/>
      <c r="N634" s="19"/>
    </row>
    <row r="635" spans="12:14" ht="15.75">
      <c r="L635" s="17"/>
      <c r="M635" s="18"/>
      <c r="N635" s="19"/>
    </row>
    <row r="636" spans="12:14" ht="15.75">
      <c r="L636" s="17"/>
      <c r="M636" s="18"/>
      <c r="N636" s="19"/>
    </row>
    <row r="637" spans="12:14" ht="15.75">
      <c r="L637" s="17"/>
      <c r="M637" s="18"/>
      <c r="N637" s="19"/>
    </row>
    <row r="638" spans="12:14" ht="15.75">
      <c r="L638" s="17"/>
      <c r="M638" s="18"/>
      <c r="N638" s="19"/>
    </row>
    <row r="639" spans="12:14" ht="15.75">
      <c r="L639" s="17"/>
      <c r="M639" s="18"/>
      <c r="N639" s="19"/>
    </row>
    <row r="640" spans="12:14" ht="15.75">
      <c r="L640" s="17"/>
      <c r="M640" s="18"/>
      <c r="N640" s="19"/>
    </row>
    <row r="641" spans="12:14" ht="15.75">
      <c r="L641" s="17"/>
      <c r="M641" s="18"/>
      <c r="N641" s="19"/>
    </row>
    <row r="642" spans="12:14" ht="15.75">
      <c r="L642" s="17"/>
      <c r="M642" s="18"/>
      <c r="N642" s="19"/>
    </row>
    <row r="643" spans="12:14" ht="15.75">
      <c r="L643" s="17"/>
      <c r="M643" s="18"/>
      <c r="N643" s="19"/>
    </row>
    <row r="644" spans="12:14" ht="15.75">
      <c r="L644" s="17"/>
      <c r="M644" s="18"/>
      <c r="N644" s="19"/>
    </row>
    <row r="645" spans="12:14" ht="15.75">
      <c r="L645" s="17"/>
      <c r="M645" s="18"/>
      <c r="N645" s="19"/>
    </row>
    <row r="646" spans="12:14" ht="15.75">
      <c r="L646" s="17"/>
      <c r="M646" s="18"/>
      <c r="N646" s="19"/>
    </row>
    <row r="647" spans="12:14" ht="15.75">
      <c r="L647" s="17"/>
      <c r="M647" s="18"/>
      <c r="N647" s="19"/>
    </row>
    <row r="648" spans="12:14" ht="15.75">
      <c r="L648" s="17"/>
      <c r="M648" s="18"/>
      <c r="N648" s="19"/>
    </row>
    <row r="649" spans="12:14" ht="15.75">
      <c r="L649" s="17"/>
      <c r="M649" s="18"/>
      <c r="N649" s="19"/>
    </row>
    <row r="650" spans="12:14" ht="15.75">
      <c r="L650" s="17"/>
      <c r="M650" s="18"/>
      <c r="N650" s="19"/>
    </row>
    <row r="651" spans="12:14" ht="15.75">
      <c r="L651" s="17"/>
      <c r="M651" s="18"/>
      <c r="N651" s="19"/>
    </row>
    <row r="652" spans="12:14" ht="15.75">
      <c r="L652" s="17"/>
      <c r="M652" s="18"/>
      <c r="N652" s="19"/>
    </row>
    <row r="653" spans="12:14" ht="15.75">
      <c r="L653" s="17"/>
      <c r="M653" s="18"/>
      <c r="N653" s="19"/>
    </row>
    <row r="654" spans="12:14" ht="15.75">
      <c r="L654" s="17"/>
      <c r="M654" s="18"/>
      <c r="N654" s="19"/>
    </row>
    <row r="655" spans="12:14" ht="15.75">
      <c r="L655" s="17"/>
      <c r="M655" s="18"/>
      <c r="N655" s="19"/>
    </row>
    <row r="656" spans="12:14" ht="15.75">
      <c r="L656" s="17"/>
      <c r="M656" s="18"/>
      <c r="N656" s="19"/>
    </row>
    <row r="657" spans="12:14" ht="15.75">
      <c r="L657" s="17"/>
      <c r="M657" s="18"/>
      <c r="N657" s="19"/>
    </row>
    <row r="658" spans="12:14" ht="15.75">
      <c r="L658" s="17"/>
      <c r="M658" s="18"/>
      <c r="N658" s="19"/>
    </row>
    <row r="659" spans="12:14" ht="15.75">
      <c r="L659" s="17"/>
      <c r="M659" s="18"/>
      <c r="N659" s="19"/>
    </row>
    <row r="660" spans="12:14" ht="15.75">
      <c r="L660" s="17"/>
      <c r="M660" s="18"/>
      <c r="N660" s="19"/>
    </row>
    <row r="661" spans="12:14" ht="15.75">
      <c r="L661" s="17"/>
      <c r="M661" s="18"/>
      <c r="N661" s="19"/>
    </row>
    <row r="662" spans="12:14" ht="15.75">
      <c r="L662" s="17"/>
      <c r="M662" s="18"/>
      <c r="N662" s="19"/>
    </row>
    <row r="663" spans="12:14" ht="15.75">
      <c r="L663" s="17"/>
      <c r="M663" s="18"/>
      <c r="N663" s="19"/>
    </row>
    <row r="664" spans="12:14" ht="15.75">
      <c r="L664" s="17"/>
      <c r="M664" s="18"/>
      <c r="N664" s="19"/>
    </row>
    <row r="665" spans="12:14" ht="15.75">
      <c r="L665" s="17"/>
      <c r="M665" s="18"/>
      <c r="N665" s="19"/>
    </row>
    <row r="666" spans="12:14" ht="15.75">
      <c r="L666" s="17"/>
      <c r="M666" s="18"/>
      <c r="N666" s="19"/>
    </row>
    <row r="667" spans="12:14" ht="15.75">
      <c r="L667" s="17"/>
      <c r="M667" s="18"/>
      <c r="N667" s="19"/>
    </row>
    <row r="668" spans="12:14" ht="15.75">
      <c r="L668" s="17"/>
      <c r="M668" s="18"/>
      <c r="N668" s="19"/>
    </row>
    <row r="669" spans="12:14" ht="15.75">
      <c r="L669" s="17"/>
      <c r="M669" s="18"/>
      <c r="N669" s="19"/>
    </row>
    <row r="670" spans="12:14" ht="15.75">
      <c r="L670" s="17"/>
      <c r="M670" s="18"/>
      <c r="N670" s="19"/>
    </row>
    <row r="671" spans="12:14" ht="15.75">
      <c r="L671" s="17"/>
      <c r="M671" s="18"/>
      <c r="N671" s="19"/>
    </row>
    <row r="672" spans="12:14" ht="15.75">
      <c r="L672" s="17"/>
      <c r="M672" s="18"/>
      <c r="N672" s="19"/>
    </row>
    <row r="673" spans="12:14" ht="15.75">
      <c r="L673" s="17"/>
      <c r="M673" s="18"/>
      <c r="N673" s="19"/>
    </row>
    <row r="674" spans="12:14" ht="15.75">
      <c r="L674" s="17"/>
      <c r="M674" s="18"/>
      <c r="N674" s="19"/>
    </row>
    <row r="675" spans="12:14" ht="15.75">
      <c r="L675" s="17"/>
      <c r="M675" s="18"/>
      <c r="N675" s="19"/>
    </row>
    <row r="676" spans="12:14" ht="15.75">
      <c r="L676" s="17"/>
      <c r="M676" s="18"/>
      <c r="N676" s="19"/>
    </row>
    <row r="677" spans="12:14" ht="15.75">
      <c r="L677" s="17"/>
      <c r="M677" s="18"/>
      <c r="N677" s="19"/>
    </row>
    <row r="678" spans="12:14" ht="15.75">
      <c r="L678" s="17"/>
      <c r="M678" s="18"/>
      <c r="N678" s="19"/>
    </row>
    <row r="679" spans="12:14" ht="15.75">
      <c r="L679" s="17"/>
      <c r="M679" s="18"/>
      <c r="N679" s="19"/>
    </row>
    <row r="680" spans="12:14" ht="15.75">
      <c r="L680" s="17"/>
      <c r="M680" s="18"/>
      <c r="N680" s="19"/>
    </row>
    <row r="681" spans="12:14" ht="15.75">
      <c r="L681" s="17"/>
      <c r="M681" s="18"/>
      <c r="N681" s="19"/>
    </row>
    <row r="682" spans="12:14" ht="15.75">
      <c r="L682" s="17"/>
      <c r="M682" s="18"/>
      <c r="N682" s="19"/>
    </row>
    <row r="683" spans="12:14" ht="15.75">
      <c r="L683" s="17"/>
      <c r="M683" s="18"/>
      <c r="N683" s="19"/>
    </row>
    <row r="684" spans="12:14" ht="15.75">
      <c r="L684" s="17"/>
      <c r="M684" s="18"/>
      <c r="N684" s="19"/>
    </row>
    <row r="685" spans="12:14" ht="15.75">
      <c r="L685" s="17"/>
      <c r="M685" s="18"/>
      <c r="N685" s="19"/>
    </row>
    <row r="686" spans="12:14" ht="15.75">
      <c r="L686" s="17"/>
      <c r="M686" s="18"/>
      <c r="N686" s="19"/>
    </row>
    <row r="687" spans="12:14" ht="15.75">
      <c r="L687" s="17"/>
      <c r="M687" s="18"/>
      <c r="N687" s="19"/>
    </row>
    <row r="688" spans="12:14" ht="15.75">
      <c r="L688" s="17"/>
      <c r="M688" s="18"/>
      <c r="N688" s="19"/>
    </row>
    <row r="689" spans="12:14" ht="15.75">
      <c r="L689" s="17"/>
      <c r="M689" s="18"/>
      <c r="N689" s="19"/>
    </row>
    <row r="690" spans="12:14" ht="15.75">
      <c r="L690" s="17"/>
      <c r="M690" s="18"/>
      <c r="N690" s="19"/>
    </row>
    <row r="691" spans="12:14" ht="15.75">
      <c r="L691" s="17"/>
      <c r="M691" s="18"/>
      <c r="N691" s="19"/>
    </row>
    <row r="692" spans="12:14" ht="15.75">
      <c r="L692" s="17"/>
      <c r="M692" s="18"/>
      <c r="N692" s="19"/>
    </row>
    <row r="693" spans="12:14" ht="15.75">
      <c r="L693" s="17"/>
      <c r="M693" s="18"/>
      <c r="N693" s="19"/>
    </row>
    <row r="694" spans="12:14" ht="15.75">
      <c r="L694" s="17"/>
      <c r="M694" s="18"/>
      <c r="N694" s="19"/>
    </row>
    <row r="695" spans="12:14" ht="15.75">
      <c r="L695" s="17"/>
      <c r="M695" s="18"/>
      <c r="N695" s="19"/>
    </row>
    <row r="696" spans="12:14" ht="15.75">
      <c r="L696" s="17"/>
      <c r="M696" s="18"/>
      <c r="N696" s="19"/>
    </row>
    <row r="697" spans="12:14" ht="15.75">
      <c r="L697" s="17"/>
      <c r="M697" s="18"/>
      <c r="N697" s="19"/>
    </row>
    <row r="698" spans="12:14" ht="15.75">
      <c r="L698" s="17"/>
      <c r="M698" s="18"/>
      <c r="N698" s="19"/>
    </row>
    <row r="699" spans="12:14" ht="15.75">
      <c r="L699" s="17"/>
      <c r="M699" s="18"/>
      <c r="N699" s="19"/>
    </row>
    <row r="700" spans="12:14" ht="15.75">
      <c r="L700" s="17"/>
      <c r="M700" s="18"/>
      <c r="N700" s="19"/>
    </row>
    <row r="701" spans="12:14" ht="15.75">
      <c r="L701" s="17"/>
      <c r="M701" s="18"/>
      <c r="N701" s="19"/>
    </row>
    <row r="702" spans="12:14" ht="15.75">
      <c r="L702" s="17"/>
      <c r="M702" s="18"/>
      <c r="N702" s="19"/>
    </row>
    <row r="703" spans="12:14" ht="15.75">
      <c r="L703" s="17"/>
      <c r="M703" s="18"/>
      <c r="N703" s="19"/>
    </row>
    <row r="704" spans="12:14" ht="15.75">
      <c r="L704" s="17"/>
      <c r="M704" s="18"/>
      <c r="N704" s="19"/>
    </row>
    <row r="705" spans="12:14" ht="15.75">
      <c r="L705" s="17"/>
      <c r="M705" s="18"/>
      <c r="N705" s="19"/>
    </row>
    <row r="706" spans="12:14" ht="15.75">
      <c r="L706" s="17"/>
      <c r="M706" s="18"/>
      <c r="N706" s="19"/>
    </row>
    <row r="707" spans="12:14" ht="15.75">
      <c r="L707" s="17"/>
      <c r="M707" s="18"/>
      <c r="N707" s="19"/>
    </row>
    <row r="708" spans="12:14" ht="15.75">
      <c r="L708" s="17"/>
      <c r="M708" s="18"/>
      <c r="N708" s="19"/>
    </row>
    <row r="709" spans="12:14" ht="15.75">
      <c r="L709" s="17"/>
      <c r="M709" s="18"/>
      <c r="N709" s="19"/>
    </row>
    <row r="710" spans="12:14" ht="15.75">
      <c r="L710" s="17"/>
      <c r="M710" s="18"/>
      <c r="N710" s="19"/>
    </row>
    <row r="711" spans="12:14" ht="15.75">
      <c r="L711" s="17"/>
      <c r="M711" s="18"/>
      <c r="N711" s="19"/>
    </row>
    <row r="712" spans="12:14" ht="15.75">
      <c r="L712" s="17"/>
      <c r="M712" s="18"/>
      <c r="N712" s="19"/>
    </row>
    <row r="713" spans="12:14" ht="15.75">
      <c r="L713" s="17"/>
      <c r="M713" s="18"/>
      <c r="N713" s="19"/>
    </row>
    <row r="714" spans="12:14" ht="15.75">
      <c r="L714" s="17"/>
      <c r="M714" s="18"/>
      <c r="N714" s="19"/>
    </row>
    <row r="715" spans="12:14" ht="15.75">
      <c r="L715" s="17"/>
      <c r="M715" s="18"/>
      <c r="N715" s="19"/>
    </row>
    <row r="716" spans="12:14" ht="15.75">
      <c r="L716" s="17"/>
      <c r="M716" s="18"/>
      <c r="N716" s="19"/>
    </row>
    <row r="717" spans="12:14" ht="15.75">
      <c r="L717" s="17"/>
      <c r="M717" s="18"/>
      <c r="N717" s="19"/>
    </row>
    <row r="718" spans="12:14" ht="15.75">
      <c r="L718" s="17"/>
      <c r="M718" s="18"/>
      <c r="N718" s="19"/>
    </row>
    <row r="719" spans="12:14" ht="15.75">
      <c r="L719" s="17"/>
      <c r="M719" s="18"/>
      <c r="N719" s="19"/>
    </row>
    <row r="720" spans="12:14" ht="15.75">
      <c r="L720" s="17"/>
      <c r="M720" s="18"/>
      <c r="N720" s="19"/>
    </row>
    <row r="721" spans="12:14" ht="15.75">
      <c r="L721" s="17"/>
      <c r="M721" s="18"/>
      <c r="N721" s="19"/>
    </row>
    <row r="722" spans="12:14" ht="15.75">
      <c r="L722" s="17"/>
      <c r="M722" s="18"/>
      <c r="N722" s="19"/>
    </row>
    <row r="723" spans="12:14" ht="15.75">
      <c r="L723" s="17"/>
      <c r="M723" s="18"/>
      <c r="N723" s="19"/>
    </row>
    <row r="724" spans="12:14" ht="15.75">
      <c r="L724" s="17"/>
      <c r="M724" s="18"/>
      <c r="N724" s="19"/>
    </row>
    <row r="725" spans="12:14" ht="15.75">
      <c r="L725" s="17"/>
      <c r="M725" s="18"/>
      <c r="N725" s="19"/>
    </row>
    <row r="726" spans="12:14" ht="15.75">
      <c r="L726" s="17"/>
      <c r="M726" s="18"/>
      <c r="N726" s="19"/>
    </row>
    <row r="727" spans="12:14" ht="15.75">
      <c r="L727" s="17"/>
      <c r="M727" s="18"/>
      <c r="N727" s="19"/>
    </row>
    <row r="728" spans="12:14" ht="15.75">
      <c r="L728" s="17"/>
      <c r="M728" s="18"/>
      <c r="N728" s="19"/>
    </row>
    <row r="729" spans="12:14" ht="15.75">
      <c r="L729" s="17"/>
      <c r="M729" s="18"/>
      <c r="N729" s="19"/>
    </row>
    <row r="730" spans="12:14" ht="15.75">
      <c r="L730" s="17"/>
      <c r="M730" s="18"/>
      <c r="N730" s="19"/>
    </row>
    <row r="731" spans="12:14" ht="15.75">
      <c r="L731" s="17"/>
      <c r="M731" s="18"/>
      <c r="N731" s="19"/>
    </row>
    <row r="732" spans="12:14" ht="15.75">
      <c r="L732" s="17"/>
      <c r="M732" s="18"/>
      <c r="N732" s="19"/>
    </row>
    <row r="733" spans="12:14" ht="15.75">
      <c r="L733" s="17"/>
      <c r="M733" s="18"/>
      <c r="N733" s="19"/>
    </row>
    <row r="734" spans="12:14" ht="15.75">
      <c r="L734" s="17"/>
      <c r="M734" s="18"/>
      <c r="N734" s="19"/>
    </row>
    <row r="735" spans="12:14" ht="15.75">
      <c r="L735" s="17"/>
      <c r="M735" s="18"/>
      <c r="N735" s="19"/>
    </row>
    <row r="736" spans="12:14" ht="15.75">
      <c r="L736" s="17"/>
      <c r="M736" s="18"/>
      <c r="N736" s="19"/>
    </row>
    <row r="737" spans="12:14" ht="15.75">
      <c r="L737" s="17"/>
      <c r="M737" s="18"/>
      <c r="N737" s="19"/>
    </row>
    <row r="738" spans="12:14" ht="15.75">
      <c r="L738" s="17"/>
      <c r="M738" s="18"/>
      <c r="N738" s="19"/>
    </row>
    <row r="739" spans="12:14" ht="15.75">
      <c r="L739" s="17"/>
      <c r="M739" s="18"/>
      <c r="N739" s="19"/>
    </row>
    <row r="740" spans="12:14" ht="15.75">
      <c r="L740" s="17"/>
      <c r="M740" s="18"/>
      <c r="N740" s="19"/>
    </row>
    <row r="741" spans="12:14" ht="15.75">
      <c r="L741" s="17"/>
      <c r="M741" s="18"/>
      <c r="N741" s="19"/>
    </row>
    <row r="742" spans="12:14" ht="15.75">
      <c r="L742" s="17"/>
      <c r="M742" s="18"/>
      <c r="N742" s="19"/>
    </row>
    <row r="743" spans="12:14" ht="15.75">
      <c r="L743" s="17"/>
      <c r="M743" s="18"/>
      <c r="N743" s="19"/>
    </row>
    <row r="744" spans="12:14" ht="15.75">
      <c r="L744" s="17"/>
      <c r="M744" s="18"/>
      <c r="N744" s="19"/>
    </row>
    <row r="745" spans="12:14" ht="15.75">
      <c r="L745" s="17"/>
      <c r="M745" s="18"/>
      <c r="N745" s="19"/>
    </row>
    <row r="746" spans="12:14" ht="15.75">
      <c r="L746" s="17"/>
      <c r="M746" s="18"/>
      <c r="N746" s="19"/>
    </row>
    <row r="747" spans="12:14" ht="15.75">
      <c r="L747" s="17"/>
      <c r="M747" s="18"/>
      <c r="N747" s="19"/>
    </row>
    <row r="748" spans="12:14" ht="15.75">
      <c r="L748" s="17"/>
      <c r="M748" s="18"/>
      <c r="N748" s="19"/>
    </row>
    <row r="749" spans="12:14" ht="15.75">
      <c r="L749" s="17"/>
      <c r="M749" s="18"/>
      <c r="N749" s="19"/>
    </row>
    <row r="750" spans="12:14" ht="15.75">
      <c r="L750" s="17"/>
      <c r="M750" s="18"/>
      <c r="N750" s="19"/>
    </row>
    <row r="751" spans="12:14" ht="15.75">
      <c r="L751" s="17"/>
      <c r="M751" s="18"/>
      <c r="N751" s="19"/>
    </row>
    <row r="752" spans="12:14" ht="15.75">
      <c r="L752" s="17"/>
      <c r="M752" s="18"/>
      <c r="N752" s="19"/>
    </row>
    <row r="753" spans="12:14" ht="15.75">
      <c r="L753" s="17"/>
      <c r="M753" s="18"/>
      <c r="N753" s="19"/>
    </row>
    <row r="754" spans="12:14" ht="15.75">
      <c r="L754" s="17"/>
      <c r="M754" s="18"/>
      <c r="N754" s="19"/>
    </row>
    <row r="755" spans="12:14" ht="15.75">
      <c r="L755" s="17"/>
      <c r="M755" s="18"/>
      <c r="N755" s="19"/>
    </row>
    <row r="756" spans="12:14" ht="15.75">
      <c r="L756" s="17"/>
      <c r="M756" s="18"/>
      <c r="N756" s="19"/>
    </row>
    <row r="757" spans="12:14" ht="15.75">
      <c r="L757" s="17"/>
      <c r="M757" s="18"/>
      <c r="N757" s="19"/>
    </row>
    <row r="758" spans="12:14" ht="15.75">
      <c r="L758" s="17"/>
      <c r="M758" s="18"/>
      <c r="N758" s="19"/>
    </row>
    <row r="759" spans="12:14" ht="15.75">
      <c r="L759" s="17"/>
      <c r="M759" s="18"/>
      <c r="N759" s="19"/>
    </row>
    <row r="760" spans="12:14" ht="15.75">
      <c r="L760" s="17"/>
      <c r="M760" s="18"/>
      <c r="N760" s="19"/>
    </row>
    <row r="761" spans="12:14" ht="15.75">
      <c r="L761" s="17"/>
      <c r="M761" s="18"/>
      <c r="N761" s="19"/>
    </row>
    <row r="762" spans="12:14" ht="15.75">
      <c r="L762" s="17"/>
      <c r="M762" s="18"/>
      <c r="N762" s="19"/>
    </row>
    <row r="763" spans="12:14" ht="15.75">
      <c r="L763" s="17"/>
      <c r="M763" s="18"/>
      <c r="N763" s="19"/>
    </row>
    <row r="764" spans="12:14" ht="15.75">
      <c r="L764" s="17"/>
      <c r="M764" s="18"/>
      <c r="N764" s="19"/>
    </row>
    <row r="765" spans="12:14" ht="15.75">
      <c r="L765" s="17"/>
      <c r="M765" s="18"/>
      <c r="N765" s="19"/>
    </row>
    <row r="766" spans="12:14" ht="15.75">
      <c r="L766" s="17"/>
      <c r="M766" s="18"/>
      <c r="N766" s="19"/>
    </row>
    <row r="767" spans="12:14" ht="15.75">
      <c r="L767" s="17"/>
      <c r="M767" s="18"/>
      <c r="N767" s="19"/>
    </row>
    <row r="768" spans="12:14" ht="15.75">
      <c r="L768" s="17"/>
      <c r="M768" s="18"/>
      <c r="N768" s="19"/>
    </row>
    <row r="769" spans="12:14" ht="15.75">
      <c r="L769" s="17"/>
      <c r="M769" s="18"/>
      <c r="N769" s="19"/>
    </row>
    <row r="770" spans="12:14" ht="15.75">
      <c r="L770" s="17"/>
      <c r="M770" s="18"/>
      <c r="N770" s="19"/>
    </row>
    <row r="771" spans="12:14" ht="15.75">
      <c r="L771" s="17"/>
      <c r="M771" s="18"/>
      <c r="N771" s="19"/>
    </row>
    <row r="772" spans="12:14" ht="15.75">
      <c r="L772" s="17"/>
      <c r="M772" s="18"/>
      <c r="N772" s="19"/>
    </row>
    <row r="773" spans="12:14" ht="15.75">
      <c r="L773" s="17"/>
      <c r="M773" s="18"/>
      <c r="N773" s="19"/>
    </row>
    <row r="774" spans="12:14" ht="15.75">
      <c r="L774" s="17"/>
      <c r="M774" s="18"/>
      <c r="N774" s="19"/>
    </row>
    <row r="775" spans="12:14" ht="15.75">
      <c r="L775" s="17"/>
      <c r="M775" s="18"/>
      <c r="N775" s="19"/>
    </row>
    <row r="776" spans="12:14" ht="15.75">
      <c r="L776" s="17"/>
      <c r="M776" s="18"/>
      <c r="N776" s="19"/>
    </row>
    <row r="777" spans="12:14" ht="15.75">
      <c r="L777" s="17"/>
      <c r="M777" s="18"/>
      <c r="N777" s="19"/>
    </row>
    <row r="778" spans="12:14" ht="15.75">
      <c r="L778" s="17"/>
      <c r="M778" s="18"/>
      <c r="N778" s="19"/>
    </row>
    <row r="779" spans="12:14" ht="15.75">
      <c r="L779" s="17"/>
      <c r="M779" s="18"/>
      <c r="N779" s="19"/>
    </row>
    <row r="780" spans="12:14" ht="15.75">
      <c r="L780" s="17"/>
      <c r="M780" s="18"/>
      <c r="N780" s="19"/>
    </row>
    <row r="781" spans="12:14" ht="15.75">
      <c r="L781" s="17"/>
      <c r="M781" s="18"/>
      <c r="N781" s="19"/>
    </row>
    <row r="782" spans="12:14" ht="15.75">
      <c r="L782" s="17"/>
      <c r="M782" s="18"/>
      <c r="N782" s="19"/>
    </row>
    <row r="783" spans="12:14" ht="15.75">
      <c r="L783" s="17"/>
      <c r="M783" s="18"/>
      <c r="N783" s="19"/>
    </row>
    <row r="784" spans="12:14" ht="15.75">
      <c r="L784" s="17"/>
      <c r="M784" s="18"/>
      <c r="N784" s="19"/>
    </row>
    <row r="785" spans="12:14" ht="15.75">
      <c r="L785" s="17"/>
      <c r="M785" s="18"/>
      <c r="N785" s="19"/>
    </row>
    <row r="786" spans="12:14" ht="15.75">
      <c r="L786" s="17"/>
      <c r="M786" s="18"/>
      <c r="N786" s="19"/>
    </row>
    <row r="787" spans="12:14" ht="15.75">
      <c r="L787" s="17"/>
      <c r="M787" s="18"/>
      <c r="N787" s="19"/>
    </row>
    <row r="788" spans="12:14" ht="15.75">
      <c r="L788" s="17"/>
      <c r="M788" s="18"/>
      <c r="N788" s="19"/>
    </row>
    <row r="789" spans="12:14" ht="15.75">
      <c r="L789" s="17"/>
      <c r="M789" s="18"/>
      <c r="N789" s="19"/>
    </row>
    <row r="790" spans="12:14" ht="15.75">
      <c r="L790" s="17"/>
      <c r="M790" s="18"/>
      <c r="N790" s="19"/>
    </row>
    <row r="791" spans="12:14" ht="15.75">
      <c r="L791" s="17"/>
      <c r="M791" s="18"/>
      <c r="N791" s="19"/>
    </row>
    <row r="792" spans="12:14" ht="15.75">
      <c r="L792" s="17"/>
      <c r="M792" s="18"/>
      <c r="N792" s="19"/>
    </row>
    <row r="793" spans="12:14" ht="15.75">
      <c r="L793" s="17"/>
      <c r="M793" s="18"/>
      <c r="N793" s="19"/>
    </row>
    <row r="794" spans="12:14" ht="15.75">
      <c r="L794" s="17"/>
      <c r="M794" s="18"/>
      <c r="N794" s="19"/>
    </row>
    <row r="795" spans="12:14" ht="15.75">
      <c r="L795" s="17"/>
      <c r="M795" s="18"/>
      <c r="N795" s="19"/>
    </row>
    <row r="796" spans="12:14" ht="15.75">
      <c r="L796" s="17"/>
      <c r="M796" s="18"/>
      <c r="N796" s="19"/>
    </row>
    <row r="797" spans="12:14" ht="15.75">
      <c r="L797" s="17"/>
      <c r="M797" s="18"/>
      <c r="N797" s="19"/>
    </row>
    <row r="798" spans="12:14" ht="15.75">
      <c r="L798" s="17"/>
      <c r="M798" s="18"/>
      <c r="N798" s="19"/>
    </row>
    <row r="799" spans="12:14" ht="15.75">
      <c r="L799" s="17"/>
      <c r="M799" s="18"/>
      <c r="N799" s="19"/>
    </row>
    <row r="800" spans="12:14" ht="15.75">
      <c r="L800" s="17"/>
      <c r="M800" s="18"/>
      <c r="N800" s="19"/>
    </row>
    <row r="801" spans="12:14" ht="15.75">
      <c r="L801" s="17"/>
      <c r="M801" s="18"/>
      <c r="N801" s="19"/>
    </row>
    <row r="802" spans="12:14" ht="15.75">
      <c r="L802" s="17"/>
      <c r="M802" s="18"/>
      <c r="N802" s="19"/>
    </row>
    <row r="803" spans="12:14" ht="15.75">
      <c r="L803" s="17"/>
      <c r="M803" s="18"/>
      <c r="N803" s="19"/>
    </row>
    <row r="804" spans="12:14" ht="15.75">
      <c r="L804" s="17"/>
      <c r="M804" s="18"/>
      <c r="N804" s="19"/>
    </row>
    <row r="805" spans="12:14" ht="15.75">
      <c r="L805" s="17"/>
      <c r="M805" s="18"/>
      <c r="N805" s="19"/>
    </row>
    <row r="806" spans="12:14" ht="15.75">
      <c r="L806" s="17"/>
      <c r="M806" s="18"/>
      <c r="N806" s="19"/>
    </row>
    <row r="807" spans="12:14" ht="15.75">
      <c r="L807" s="17"/>
      <c r="M807" s="18"/>
      <c r="N807" s="19"/>
    </row>
    <row r="808" spans="12:14" ht="15.75">
      <c r="L808" s="17"/>
      <c r="M808" s="18"/>
      <c r="N808" s="19"/>
    </row>
    <row r="809" spans="12:14" ht="15.75">
      <c r="L809" s="17"/>
      <c r="M809" s="18"/>
      <c r="N809" s="19"/>
    </row>
    <row r="810" spans="12:14" ht="15.75">
      <c r="L810" s="17"/>
      <c r="M810" s="18"/>
      <c r="N810" s="19"/>
    </row>
    <row r="811" spans="12:14" ht="15.75">
      <c r="L811" s="17"/>
      <c r="M811" s="18"/>
      <c r="N811" s="19"/>
    </row>
    <row r="812" spans="12:14" ht="15.75">
      <c r="L812" s="17"/>
      <c r="M812" s="18"/>
      <c r="N812" s="19"/>
    </row>
    <row r="813" spans="12:14" ht="15.75">
      <c r="L813" s="17"/>
      <c r="M813" s="18"/>
      <c r="N813" s="19"/>
    </row>
    <row r="814" spans="12:14" ht="15.75">
      <c r="L814" s="17"/>
      <c r="M814" s="18"/>
      <c r="N814" s="19"/>
    </row>
    <row r="815" spans="12:14" ht="15.75">
      <c r="L815" s="17"/>
      <c r="M815" s="18"/>
      <c r="N815" s="19"/>
    </row>
    <row r="816" spans="12:14" ht="15.75">
      <c r="L816" s="17"/>
      <c r="M816" s="18"/>
      <c r="N816" s="19"/>
    </row>
    <row r="817" spans="12:14" ht="15.75">
      <c r="L817" s="17"/>
      <c r="M817" s="18"/>
      <c r="N817" s="19"/>
    </row>
    <row r="818" spans="12:14" ht="15.75">
      <c r="L818" s="17"/>
      <c r="M818" s="18"/>
      <c r="N818" s="19"/>
    </row>
    <row r="819" spans="12:14" ht="15.75">
      <c r="L819" s="17"/>
      <c r="M819" s="18"/>
      <c r="N819" s="19"/>
    </row>
    <row r="820" spans="12:14" ht="15.75">
      <c r="L820" s="17"/>
      <c r="M820" s="18"/>
      <c r="N820" s="19"/>
    </row>
    <row r="821" spans="12:14" ht="15.75">
      <c r="L821" s="17"/>
      <c r="M821" s="18"/>
      <c r="N821" s="19"/>
    </row>
    <row r="822" spans="12:14" ht="15.75">
      <c r="L822" s="17"/>
      <c r="M822" s="18"/>
      <c r="N822" s="19"/>
    </row>
    <row r="823" spans="12:14" ht="15.75">
      <c r="L823" s="17"/>
      <c r="M823" s="18"/>
      <c r="N823" s="19"/>
    </row>
    <row r="824" spans="12:14" ht="15.75">
      <c r="L824" s="17"/>
      <c r="M824" s="18"/>
      <c r="N824" s="19"/>
    </row>
    <row r="825" spans="12:14" ht="15.75">
      <c r="L825" s="17"/>
      <c r="M825" s="18"/>
      <c r="N825" s="19"/>
    </row>
    <row r="826" spans="12:14" ht="15.75">
      <c r="L826" s="17"/>
      <c r="M826" s="18"/>
      <c r="N826" s="19"/>
    </row>
    <row r="827" spans="12:14" ht="15.75">
      <c r="L827" s="17"/>
      <c r="M827" s="18"/>
      <c r="N827" s="19"/>
    </row>
    <row r="828" spans="12:14" ht="15.75">
      <c r="L828" s="17"/>
      <c r="M828" s="18"/>
      <c r="N828" s="19"/>
    </row>
    <row r="829" spans="12:14" ht="15.75">
      <c r="L829" s="17"/>
      <c r="M829" s="18"/>
      <c r="N829" s="19"/>
    </row>
    <row r="830" spans="12:14" ht="15.75">
      <c r="L830" s="17"/>
      <c r="M830" s="18"/>
      <c r="N830" s="19"/>
    </row>
    <row r="831" spans="12:14" ht="15.75">
      <c r="L831" s="17"/>
      <c r="M831" s="18"/>
      <c r="N831" s="19"/>
    </row>
    <row r="832" spans="12:14" ht="15.75">
      <c r="L832" s="17"/>
      <c r="M832" s="18"/>
      <c r="N832" s="19"/>
    </row>
    <row r="833" spans="12:14" ht="15.75">
      <c r="L833" s="17"/>
      <c r="M833" s="18"/>
      <c r="N833" s="19"/>
    </row>
    <row r="834" spans="12:14" ht="15.75">
      <c r="L834" s="17"/>
      <c r="M834" s="18"/>
      <c r="N834" s="19"/>
    </row>
    <row r="835" spans="12:14" ht="15.75">
      <c r="L835" s="17"/>
      <c r="M835" s="18"/>
      <c r="N835" s="19"/>
    </row>
    <row r="836" spans="12:14" ht="15.75">
      <c r="L836" s="17"/>
      <c r="M836" s="18"/>
      <c r="N836" s="19"/>
    </row>
    <row r="837" spans="12:14" ht="15.75">
      <c r="L837" s="17"/>
      <c r="M837" s="18"/>
      <c r="N837" s="19"/>
    </row>
    <row r="838" spans="12:14" ht="15.75">
      <c r="L838" s="17"/>
      <c r="M838" s="18"/>
      <c r="N838" s="19"/>
    </row>
    <row r="839" spans="12:14" ht="15.75">
      <c r="L839" s="17"/>
      <c r="M839" s="18"/>
      <c r="N839" s="19"/>
    </row>
    <row r="840" spans="12:14" ht="15.75">
      <c r="L840" s="17"/>
      <c r="M840" s="18"/>
      <c r="N840" s="19"/>
    </row>
    <row r="841" spans="12:14" ht="15.75">
      <c r="L841" s="17"/>
      <c r="M841" s="18"/>
      <c r="N841" s="19"/>
    </row>
    <row r="842" spans="12:14" ht="15.75">
      <c r="L842" s="17"/>
      <c r="M842" s="18"/>
      <c r="N842" s="19"/>
    </row>
    <row r="843" spans="12:14" ht="15.75">
      <c r="L843" s="17"/>
      <c r="M843" s="18"/>
      <c r="N843" s="19"/>
    </row>
    <row r="844" spans="12:14" ht="15.75">
      <c r="L844" s="17"/>
      <c r="M844" s="18"/>
      <c r="N844" s="19"/>
    </row>
    <row r="845" spans="12:14" ht="15.75">
      <c r="L845" s="17"/>
      <c r="M845" s="18"/>
      <c r="N845" s="19"/>
    </row>
    <row r="846" spans="12:14" ht="15.75">
      <c r="L846" s="17"/>
      <c r="M846" s="18"/>
      <c r="N846" s="19"/>
    </row>
    <row r="847" spans="12:14" ht="15.75">
      <c r="L847" s="17"/>
      <c r="M847" s="18"/>
      <c r="N847" s="19"/>
    </row>
    <row r="848" spans="12:14" ht="15.75">
      <c r="L848" s="17"/>
      <c r="M848" s="18"/>
      <c r="N848" s="19"/>
    </row>
    <row r="849" spans="12:14" ht="15.75">
      <c r="L849" s="17"/>
      <c r="M849" s="18"/>
      <c r="N849" s="19"/>
    </row>
    <row r="850" spans="12:14" ht="15.75">
      <c r="L850" s="17"/>
      <c r="M850" s="18"/>
      <c r="N850" s="19"/>
    </row>
    <row r="851" spans="12:14" ht="15.75">
      <c r="L851" s="17"/>
      <c r="M851" s="18"/>
      <c r="N851" s="19"/>
    </row>
    <row r="852" spans="12:14" ht="15.75">
      <c r="L852" s="17"/>
      <c r="M852" s="18"/>
      <c r="N852" s="19"/>
    </row>
    <row r="853" spans="12:14" ht="15.75">
      <c r="L853" s="17"/>
      <c r="M853" s="18"/>
      <c r="N853" s="19"/>
    </row>
    <row r="854" spans="12:14" ht="15.75">
      <c r="L854" s="17"/>
      <c r="M854" s="18"/>
      <c r="N854" s="19"/>
    </row>
    <row r="855" spans="12:14" ht="15.75">
      <c r="L855" s="17"/>
      <c r="M855" s="18"/>
      <c r="N855" s="19"/>
    </row>
    <row r="856" spans="12:14" ht="15.75">
      <c r="L856" s="17"/>
      <c r="M856" s="18"/>
      <c r="N856" s="19"/>
    </row>
    <row r="857" spans="12:14" ht="15.75">
      <c r="L857" s="17"/>
      <c r="M857" s="18"/>
      <c r="N857" s="19"/>
    </row>
    <row r="858" spans="12:14" ht="15.75">
      <c r="L858" s="17"/>
      <c r="M858" s="18"/>
      <c r="N858" s="19"/>
    </row>
    <row r="859" spans="12:14" ht="15.75">
      <c r="L859" s="17"/>
      <c r="M859" s="18"/>
      <c r="N859" s="19"/>
    </row>
    <row r="860" spans="12:14" ht="15.75">
      <c r="L860" s="17"/>
      <c r="M860" s="18"/>
      <c r="N860" s="19"/>
    </row>
    <row r="861" spans="12:14" ht="15.75">
      <c r="L861" s="17"/>
      <c r="M861" s="18"/>
      <c r="N861" s="19"/>
    </row>
    <row r="862" spans="12:14" ht="15.75">
      <c r="L862" s="17"/>
      <c r="M862" s="18"/>
      <c r="N862" s="19"/>
    </row>
    <row r="863" spans="12:14" ht="15.75">
      <c r="L863" s="17"/>
      <c r="M863" s="18"/>
      <c r="N863" s="19"/>
    </row>
    <row r="864" spans="12:14" ht="15.75">
      <c r="L864" s="17"/>
      <c r="M864" s="18"/>
      <c r="N864" s="19"/>
    </row>
    <row r="865" spans="12:14" ht="15.75">
      <c r="L865" s="17"/>
      <c r="M865" s="18"/>
      <c r="N865" s="19"/>
    </row>
    <row r="866" spans="12:14" ht="15.75">
      <c r="L866" s="17"/>
      <c r="M866" s="18"/>
      <c r="N866" s="19"/>
    </row>
    <row r="867" spans="12:14" ht="15.75">
      <c r="L867" s="17"/>
      <c r="M867" s="18"/>
      <c r="N867" s="19"/>
    </row>
    <row r="868" spans="12:14" ht="15.75">
      <c r="L868" s="17"/>
      <c r="M868" s="18"/>
      <c r="N868" s="19"/>
    </row>
    <row r="869" spans="12:14" ht="15.75">
      <c r="L869" s="17"/>
      <c r="M869" s="18"/>
      <c r="N869" s="19"/>
    </row>
    <row r="870" spans="12:14" ht="15.75">
      <c r="L870" s="17"/>
      <c r="M870" s="18"/>
      <c r="N870" s="19"/>
    </row>
    <row r="871" spans="12:14" ht="15.75">
      <c r="L871" s="17"/>
      <c r="M871" s="18"/>
      <c r="N871" s="19"/>
    </row>
    <row r="872" spans="12:14" ht="15.75">
      <c r="L872" s="17"/>
      <c r="M872" s="18"/>
      <c r="N872" s="19"/>
    </row>
    <row r="873" spans="12:14" ht="15.75">
      <c r="L873" s="17"/>
      <c r="M873" s="18"/>
      <c r="N873" s="19"/>
    </row>
    <row r="874" spans="12:14" ht="15.75">
      <c r="L874" s="17"/>
      <c r="M874" s="18"/>
      <c r="N874" s="19"/>
    </row>
    <row r="875" spans="12:14" ht="15.75">
      <c r="L875" s="17"/>
      <c r="M875" s="18"/>
      <c r="N875" s="19"/>
    </row>
    <row r="876" spans="12:14" ht="15.75">
      <c r="L876" s="17"/>
      <c r="M876" s="18"/>
      <c r="N876" s="19"/>
    </row>
    <row r="877" spans="12:14" ht="15.75">
      <c r="L877" s="17"/>
      <c r="M877" s="18"/>
      <c r="N877" s="19"/>
    </row>
    <row r="878" spans="12:14" ht="15.75">
      <c r="L878" s="17"/>
      <c r="M878" s="18"/>
      <c r="N878" s="19"/>
    </row>
    <row r="879" spans="12:14" ht="15.75">
      <c r="L879" s="17"/>
      <c r="M879" s="18"/>
      <c r="N879" s="19"/>
    </row>
    <row r="880" spans="12:14" ht="15.75">
      <c r="L880" s="17"/>
      <c r="M880" s="18"/>
      <c r="N880" s="19"/>
    </row>
    <row r="881" spans="12:14" ht="15.75">
      <c r="L881" s="17"/>
      <c r="M881" s="18"/>
      <c r="N881" s="19"/>
    </row>
    <row r="882" spans="12:14" ht="15.75">
      <c r="L882" s="17"/>
      <c r="M882" s="18"/>
      <c r="N882" s="19"/>
    </row>
    <row r="883" spans="12:14" ht="15.75">
      <c r="L883" s="17"/>
      <c r="M883" s="18"/>
      <c r="N883" s="19"/>
    </row>
    <row r="884" spans="12:14" ht="15.75">
      <c r="L884" s="17"/>
      <c r="M884" s="18"/>
      <c r="N884" s="19"/>
    </row>
    <row r="885" spans="12:14" ht="15.75">
      <c r="L885" s="17"/>
      <c r="M885" s="18"/>
      <c r="N885" s="19"/>
    </row>
    <row r="886" spans="12:14" ht="15.75">
      <c r="L886" s="17"/>
      <c r="M886" s="18"/>
      <c r="N886" s="19"/>
    </row>
    <row r="887" spans="12:14" ht="15.75">
      <c r="L887" s="17"/>
      <c r="M887" s="18"/>
      <c r="N887" s="19"/>
    </row>
    <row r="888" spans="12:14" ht="15.75">
      <c r="L888" s="17"/>
      <c r="M888" s="18"/>
      <c r="N888" s="19"/>
    </row>
    <row r="889" spans="12:14" ht="15.75">
      <c r="L889" s="17"/>
      <c r="M889" s="18"/>
      <c r="N889" s="19"/>
    </row>
    <row r="890" spans="12:14" ht="15.75">
      <c r="L890" s="17"/>
      <c r="M890" s="18"/>
      <c r="N890" s="19"/>
    </row>
    <row r="891" spans="12:14" ht="15.75">
      <c r="L891" s="17"/>
      <c r="M891" s="18"/>
      <c r="N891" s="19"/>
    </row>
    <row r="892" spans="12:14" ht="15.75">
      <c r="L892" s="17"/>
      <c r="M892" s="18"/>
      <c r="N892" s="19"/>
    </row>
    <row r="893" spans="12:14" ht="15.75">
      <c r="L893" s="17"/>
      <c r="M893" s="18"/>
      <c r="N893" s="19"/>
    </row>
    <row r="894" spans="12:14" ht="15.75">
      <c r="L894" s="17"/>
      <c r="M894" s="18"/>
      <c r="N894" s="19"/>
    </row>
    <row r="895" spans="12:14" ht="15.75">
      <c r="L895" s="17"/>
      <c r="M895" s="18"/>
      <c r="N895" s="19"/>
    </row>
    <row r="896" spans="12:14" ht="15.75">
      <c r="L896" s="17"/>
      <c r="M896" s="18"/>
      <c r="N896" s="19"/>
    </row>
    <row r="897" spans="12:14" ht="15.75">
      <c r="L897" s="17"/>
      <c r="M897" s="18"/>
      <c r="N897" s="19"/>
    </row>
    <row r="898" spans="12:14" ht="15.75">
      <c r="L898" s="17"/>
      <c r="M898" s="18"/>
      <c r="N898" s="19"/>
    </row>
    <row r="899" spans="12:14" ht="15.75">
      <c r="L899" s="17"/>
      <c r="M899" s="18"/>
      <c r="N899" s="19"/>
    </row>
    <row r="900" spans="12:14" ht="15.75">
      <c r="L900" s="17"/>
      <c r="M900" s="18"/>
      <c r="N900" s="19"/>
    </row>
    <row r="901" spans="12:14" ht="15.75">
      <c r="L901" s="17"/>
      <c r="M901" s="18"/>
      <c r="N901" s="19"/>
    </row>
    <row r="902" spans="12:14" ht="15.75">
      <c r="L902" s="17"/>
      <c r="M902" s="18"/>
      <c r="N902" s="19"/>
    </row>
    <row r="903" spans="12:14" ht="15.75">
      <c r="L903" s="17"/>
      <c r="M903" s="18"/>
      <c r="N903" s="19"/>
    </row>
    <row r="904" spans="12:14" ht="15.75">
      <c r="L904" s="17"/>
      <c r="M904" s="18"/>
      <c r="N904" s="19"/>
    </row>
    <row r="905" spans="12:14" ht="15.75">
      <c r="L905" s="17"/>
      <c r="M905" s="18"/>
      <c r="N905" s="19"/>
    </row>
    <row r="906" spans="12:14" ht="15.75">
      <c r="L906" s="17"/>
      <c r="M906" s="18"/>
      <c r="N906" s="19"/>
    </row>
    <row r="907" spans="12:14" ht="15.75">
      <c r="L907" s="17"/>
      <c r="M907" s="18"/>
      <c r="N907" s="19"/>
    </row>
    <row r="908" spans="12:14" ht="15.75">
      <c r="L908" s="17"/>
      <c r="M908" s="18"/>
      <c r="N908" s="19"/>
    </row>
    <row r="909" spans="12:14" ht="15.75">
      <c r="L909" s="17"/>
      <c r="M909" s="18"/>
      <c r="N909" s="19"/>
    </row>
    <row r="910" spans="12:14" ht="15.75">
      <c r="L910" s="17"/>
      <c r="M910" s="18"/>
      <c r="N910" s="19"/>
    </row>
    <row r="911" spans="12:14" ht="15.75">
      <c r="L911" s="17"/>
      <c r="M911" s="18"/>
      <c r="N911" s="19"/>
    </row>
    <row r="912" spans="12:14" ht="15.75">
      <c r="L912" s="17"/>
      <c r="M912" s="18"/>
      <c r="N912" s="19"/>
    </row>
    <row r="913" spans="12:14" ht="15.75">
      <c r="L913" s="17"/>
      <c r="M913" s="18"/>
      <c r="N913" s="19"/>
    </row>
    <row r="914" spans="12:14" ht="15.75">
      <c r="L914" s="17"/>
      <c r="M914" s="18"/>
      <c r="N914" s="19"/>
    </row>
    <row r="915" spans="12:14" ht="15.75">
      <c r="L915" s="17"/>
      <c r="M915" s="18"/>
      <c r="N915" s="19"/>
    </row>
    <row r="916" spans="12:14" ht="15.75">
      <c r="L916" s="17"/>
      <c r="M916" s="18"/>
      <c r="N916" s="19"/>
    </row>
    <row r="917" spans="12:14" ht="15.75">
      <c r="L917" s="17"/>
      <c r="M917" s="18"/>
      <c r="N917" s="19"/>
    </row>
    <row r="918" spans="12:14" ht="15.75">
      <c r="L918" s="17"/>
      <c r="M918" s="18"/>
      <c r="N918" s="19"/>
    </row>
    <row r="919" spans="12:14" ht="15.75">
      <c r="L919" s="17"/>
      <c r="M919" s="18"/>
      <c r="N919" s="19"/>
    </row>
    <row r="920" spans="12:14" ht="15.75">
      <c r="L920" s="17"/>
      <c r="M920" s="18"/>
      <c r="N920" s="19"/>
    </row>
    <row r="921" spans="12:14" ht="15.75">
      <c r="L921" s="17"/>
      <c r="M921" s="18"/>
      <c r="N921" s="19"/>
    </row>
    <row r="922" spans="12:14" ht="15.75">
      <c r="L922" s="17"/>
      <c r="M922" s="18"/>
      <c r="N922" s="19"/>
    </row>
    <row r="923" spans="12:14" ht="15.75">
      <c r="L923" s="17"/>
      <c r="M923" s="18"/>
      <c r="N923" s="19"/>
    </row>
    <row r="924" spans="12:14" ht="15.75">
      <c r="L924" s="17"/>
      <c r="M924" s="18"/>
      <c r="N924" s="19"/>
    </row>
    <row r="925" spans="12:14" ht="15.75">
      <c r="L925" s="17"/>
      <c r="M925" s="18"/>
      <c r="N925" s="19"/>
    </row>
    <row r="926" spans="12:14" ht="15.75">
      <c r="L926" s="17"/>
      <c r="M926" s="18"/>
      <c r="N926" s="19"/>
    </row>
    <row r="927" spans="12:14" ht="15.75">
      <c r="L927" s="17"/>
      <c r="M927" s="18"/>
      <c r="N927" s="19"/>
    </row>
    <row r="928" spans="12:14" ht="15.75">
      <c r="L928" s="17"/>
      <c r="M928" s="18"/>
      <c r="N928" s="19"/>
    </row>
    <row r="929" spans="12:14" ht="15.75">
      <c r="L929" s="17"/>
      <c r="M929" s="18"/>
      <c r="N929" s="19"/>
    </row>
    <row r="930" spans="12:14" ht="15.75">
      <c r="L930" s="17"/>
      <c r="M930" s="18"/>
      <c r="N930" s="19"/>
    </row>
    <row r="931" spans="12:14" ht="15.75">
      <c r="L931" s="17"/>
      <c r="M931" s="18"/>
      <c r="N931" s="19"/>
    </row>
    <row r="932" spans="12:14" ht="15.75">
      <c r="L932" s="17"/>
      <c r="M932" s="18"/>
      <c r="N932" s="19"/>
    </row>
    <row r="933" spans="12:14" ht="15.75">
      <c r="L933" s="17"/>
      <c r="M933" s="18"/>
      <c r="N933" s="19"/>
    </row>
    <row r="934" spans="12:14" ht="15.75">
      <c r="L934" s="17"/>
      <c r="M934" s="18"/>
      <c r="N934" s="19"/>
    </row>
    <row r="935" spans="12:14" ht="15.75">
      <c r="L935" s="17"/>
      <c r="M935" s="18"/>
      <c r="N935" s="19"/>
    </row>
    <row r="936" spans="12:14" ht="15.75">
      <c r="L936" s="17"/>
      <c r="M936" s="18"/>
      <c r="N936" s="19"/>
    </row>
    <row r="937" spans="12:14" ht="15.75">
      <c r="L937" s="17"/>
      <c r="M937" s="18"/>
      <c r="N937" s="19"/>
    </row>
    <row r="938" spans="12:14" ht="15.75">
      <c r="L938" s="17"/>
      <c r="M938" s="18"/>
      <c r="N938" s="19"/>
    </row>
    <row r="939" spans="12:14" ht="15.75">
      <c r="L939" s="17"/>
      <c r="M939" s="18"/>
      <c r="N939" s="19"/>
    </row>
    <row r="940" spans="12:14" ht="15.75">
      <c r="L940" s="17"/>
      <c r="M940" s="18"/>
      <c r="N940" s="19"/>
    </row>
    <row r="941" spans="12:14" ht="15.75">
      <c r="L941" s="17"/>
      <c r="M941" s="18"/>
      <c r="N941" s="19"/>
    </row>
    <row r="942" spans="12:14" ht="15.75">
      <c r="L942" s="17"/>
      <c r="M942" s="18"/>
      <c r="N942" s="19"/>
    </row>
    <row r="943" spans="12:14" ht="15.75">
      <c r="L943" s="17"/>
      <c r="M943" s="18"/>
      <c r="N943" s="19"/>
    </row>
    <row r="944" spans="12:14" ht="15.75">
      <c r="L944" s="17"/>
      <c r="M944" s="18"/>
      <c r="N944" s="19"/>
    </row>
    <row r="945" spans="12:14" ht="15.75">
      <c r="L945" s="17"/>
      <c r="M945" s="18"/>
      <c r="N945" s="19"/>
    </row>
    <row r="946" spans="12:14" ht="15.75">
      <c r="L946" s="17"/>
      <c r="M946" s="18"/>
      <c r="N946" s="19"/>
    </row>
    <row r="947" spans="12:14" ht="15.75">
      <c r="L947" s="17"/>
      <c r="M947" s="18"/>
      <c r="N947" s="19"/>
    </row>
    <row r="948" spans="12:14" ht="15.75">
      <c r="L948" s="17"/>
      <c r="M948" s="18"/>
      <c r="N948" s="19"/>
    </row>
    <row r="949" spans="12:14" ht="15.75">
      <c r="L949" s="17"/>
      <c r="M949" s="18"/>
      <c r="N949" s="19"/>
    </row>
    <row r="950" spans="12:14" ht="15.75">
      <c r="L950" s="17"/>
      <c r="M950" s="18"/>
      <c r="N950" s="19"/>
    </row>
    <row r="951" spans="12:14" ht="15.75">
      <c r="L951" s="17"/>
      <c r="M951" s="18"/>
      <c r="N951" s="19"/>
    </row>
    <row r="952" spans="12:14" ht="15.75">
      <c r="L952" s="17"/>
      <c r="M952" s="18"/>
      <c r="N952" s="19"/>
    </row>
    <row r="953" spans="12:14" ht="15.75">
      <c r="L953" s="17"/>
      <c r="M953" s="18"/>
      <c r="N953" s="19"/>
    </row>
    <row r="954" spans="12:14" ht="15.75">
      <c r="L954" s="17"/>
      <c r="M954" s="18"/>
      <c r="N954" s="19"/>
    </row>
    <row r="955" spans="12:14" ht="15.75">
      <c r="L955" s="17"/>
      <c r="M955" s="18"/>
      <c r="N955" s="19"/>
    </row>
    <row r="956" spans="12:14" ht="15.75">
      <c r="L956" s="17"/>
      <c r="M956" s="18"/>
      <c r="N956" s="19"/>
    </row>
    <row r="957" spans="12:14" ht="15.75">
      <c r="L957" s="17"/>
      <c r="M957" s="18"/>
      <c r="N957" s="19"/>
    </row>
    <row r="958" spans="12:14" ht="15.75">
      <c r="L958" s="17"/>
      <c r="M958" s="18"/>
      <c r="N958" s="19"/>
    </row>
    <row r="959" spans="12:14" ht="15.75">
      <c r="L959" s="17"/>
      <c r="M959" s="18"/>
      <c r="N959" s="19"/>
    </row>
    <row r="960" spans="12:14" ht="15.75">
      <c r="L960" s="17"/>
      <c r="M960" s="18"/>
      <c r="N960" s="19"/>
    </row>
    <row r="961" spans="12:14" ht="15.75">
      <c r="L961" s="17"/>
      <c r="M961" s="18"/>
      <c r="N961" s="19"/>
    </row>
    <row r="962" spans="12:14" ht="15.75">
      <c r="L962" s="17"/>
      <c r="M962" s="18"/>
      <c r="N962" s="19"/>
    </row>
    <row r="963" spans="12:14" ht="15.75">
      <c r="L963" s="17"/>
      <c r="M963" s="18"/>
      <c r="N963" s="19"/>
    </row>
    <row r="964" spans="12:14" ht="15.75">
      <c r="L964" s="17"/>
      <c r="M964" s="18"/>
      <c r="N964" s="19"/>
    </row>
    <row r="965" spans="12:14" ht="15.75">
      <c r="L965" s="17"/>
      <c r="M965" s="18"/>
      <c r="N965" s="19"/>
    </row>
    <row r="966" spans="12:14" ht="15.75">
      <c r="L966" s="17"/>
      <c r="M966" s="18"/>
      <c r="N966" s="19"/>
    </row>
    <row r="967" spans="12:14" ht="15.75">
      <c r="L967" s="17"/>
      <c r="M967" s="18"/>
      <c r="N967" s="19"/>
    </row>
    <row r="968" spans="12:14" ht="15.75">
      <c r="L968" s="17"/>
      <c r="M968" s="18"/>
      <c r="N968" s="19"/>
    </row>
    <row r="969" spans="12:14" ht="15.75">
      <c r="L969" s="17"/>
      <c r="M969" s="18"/>
      <c r="N969" s="19"/>
    </row>
    <row r="970" spans="12:14" ht="15.75">
      <c r="L970" s="17"/>
      <c r="M970" s="18"/>
      <c r="N970" s="19"/>
    </row>
    <row r="971" spans="12:14" ht="15.75">
      <c r="L971" s="17"/>
      <c r="M971" s="18"/>
      <c r="N971" s="19"/>
    </row>
    <row r="972" spans="12:14" ht="15.75">
      <c r="L972" s="17"/>
      <c r="M972" s="18"/>
      <c r="N972" s="19"/>
    </row>
    <row r="973" spans="12:14" ht="15.75">
      <c r="L973" s="17"/>
      <c r="M973" s="18"/>
      <c r="N973" s="19"/>
    </row>
    <row r="974" spans="12:14" ht="15.75">
      <c r="L974" s="17"/>
      <c r="M974" s="18"/>
      <c r="N974" s="19"/>
    </row>
    <row r="975" spans="12:14" ht="15.75">
      <c r="L975" s="17"/>
      <c r="M975" s="18"/>
      <c r="N975" s="19"/>
    </row>
    <row r="976" spans="12:14" ht="15.75">
      <c r="L976" s="17"/>
      <c r="M976" s="18"/>
      <c r="N976" s="19"/>
    </row>
    <row r="977" spans="12:14" ht="15.75">
      <c r="L977" s="17"/>
      <c r="M977" s="18"/>
      <c r="N977" s="19"/>
    </row>
    <row r="978" spans="12:14" ht="15.75">
      <c r="L978" s="17"/>
      <c r="M978" s="18"/>
      <c r="N978" s="19"/>
    </row>
    <row r="979" spans="12:14" ht="15.75">
      <c r="L979" s="17"/>
      <c r="M979" s="18"/>
      <c r="N979" s="19"/>
    </row>
    <row r="980" spans="12:14" ht="15.75">
      <c r="L980" s="17"/>
      <c r="M980" s="18"/>
      <c r="N980" s="19"/>
    </row>
    <row r="981" spans="12:14" ht="15.75">
      <c r="L981" s="17"/>
      <c r="M981" s="18"/>
      <c r="N981" s="19"/>
    </row>
    <row r="982" spans="12:14" ht="15.75">
      <c r="L982" s="17"/>
      <c r="M982" s="18"/>
      <c r="N982" s="19"/>
    </row>
    <row r="983" spans="12:14" ht="15.75">
      <c r="L983" s="17"/>
      <c r="M983" s="18"/>
      <c r="N983" s="19"/>
    </row>
    <row r="984" spans="12:14" ht="15.75">
      <c r="L984" s="17"/>
      <c r="M984" s="18"/>
      <c r="N984" s="19"/>
    </row>
    <row r="985" spans="12:14" ht="15.75">
      <c r="L985" s="17"/>
      <c r="M985" s="18"/>
      <c r="N985" s="19"/>
    </row>
    <row r="986" spans="12:14" ht="15.75">
      <c r="L986" s="17"/>
      <c r="M986" s="18"/>
      <c r="N986" s="19"/>
    </row>
    <row r="987" spans="12:14" ht="15.75">
      <c r="L987" s="17"/>
      <c r="M987" s="18"/>
      <c r="N987" s="19"/>
    </row>
    <row r="988" spans="12:14" ht="15.75">
      <c r="L988" s="17"/>
      <c r="M988" s="18"/>
      <c r="N988" s="19"/>
    </row>
    <row r="989" spans="12:14" ht="15.75">
      <c r="L989" s="17"/>
      <c r="M989" s="18"/>
      <c r="N989" s="19"/>
    </row>
    <row r="990" spans="12:14" ht="15.75">
      <c r="L990" s="17"/>
      <c r="M990" s="18"/>
      <c r="N990" s="19"/>
    </row>
    <row r="991" spans="12:14" ht="15.75">
      <c r="L991" s="17"/>
      <c r="M991" s="18"/>
      <c r="N991" s="19"/>
    </row>
    <row r="992" spans="12:14" ht="15.75">
      <c r="L992" s="17"/>
      <c r="M992" s="18"/>
      <c r="N992" s="19"/>
    </row>
    <row r="993" spans="12:14" ht="15.75">
      <c r="L993" s="17"/>
      <c r="M993" s="18"/>
      <c r="N993" s="19"/>
    </row>
    <row r="994" spans="12:14" ht="15.75">
      <c r="L994" s="17"/>
      <c r="M994" s="18"/>
      <c r="N994" s="19"/>
    </row>
    <row r="995" spans="12:14" ht="15.75">
      <c r="L995" s="17"/>
      <c r="M995" s="18"/>
      <c r="N995" s="19"/>
    </row>
    <row r="996" spans="12:14" ht="15.75">
      <c r="L996" s="17"/>
      <c r="M996" s="18"/>
      <c r="N996" s="19"/>
    </row>
    <row r="997" spans="12:14" ht="15.75">
      <c r="L997" s="17"/>
      <c r="M997" s="18"/>
      <c r="N997" s="19"/>
    </row>
    <row r="998" spans="12:14" ht="15.75">
      <c r="L998" s="17"/>
      <c r="M998" s="18"/>
      <c r="N998" s="19"/>
    </row>
    <row r="999" spans="12:14" ht="15.75">
      <c r="L999" s="17"/>
      <c r="M999" s="18"/>
      <c r="N999" s="19"/>
    </row>
    <row r="1000" spans="12:14" ht="15.75">
      <c r="L1000" s="17"/>
      <c r="M1000" s="18"/>
      <c r="N1000" s="19"/>
    </row>
    <row r="1001" spans="12:14" ht="15.75">
      <c r="L1001" s="17"/>
      <c r="M1001" s="18"/>
      <c r="N1001" s="19"/>
    </row>
    <row r="1002" spans="12:14" ht="15.75">
      <c r="L1002" s="17"/>
      <c r="M1002" s="18"/>
      <c r="N1002" s="19"/>
    </row>
    <row r="1003" spans="12:14" ht="15.75">
      <c r="L1003" s="17"/>
      <c r="M1003" s="18"/>
      <c r="N1003" s="19"/>
    </row>
    <row r="1004" spans="12:14" ht="15.75">
      <c r="L1004" s="17"/>
      <c r="M1004" s="18"/>
      <c r="N1004" s="19"/>
    </row>
    <row r="1005" spans="12:14" ht="15.75">
      <c r="L1005" s="17"/>
      <c r="M1005" s="18"/>
      <c r="N1005" s="19"/>
    </row>
    <row r="1006" spans="12:14" ht="15.75">
      <c r="L1006" s="17"/>
      <c r="M1006" s="18"/>
      <c r="N1006" s="19"/>
    </row>
    <row r="1007" spans="12:14" ht="15.75">
      <c r="L1007" s="17"/>
      <c r="M1007" s="18"/>
      <c r="N1007" s="19"/>
    </row>
    <row r="1008" spans="12:14" ht="15.75">
      <c r="L1008" s="17"/>
      <c r="M1008" s="18"/>
      <c r="N1008" s="19"/>
    </row>
    <row r="1009" spans="12:14" ht="15.75">
      <c r="L1009" s="17"/>
      <c r="M1009" s="18"/>
      <c r="N1009" s="19"/>
    </row>
    <row r="1010" spans="12:14" ht="15.75">
      <c r="L1010" s="17"/>
      <c r="M1010" s="18"/>
      <c r="N1010" s="19"/>
    </row>
    <row r="1011" spans="12:14" ht="15.75">
      <c r="L1011" s="17"/>
      <c r="M1011" s="18"/>
      <c r="N1011" s="19"/>
    </row>
    <row r="1012" spans="12:14" ht="15.75">
      <c r="L1012" s="17"/>
      <c r="M1012" s="18"/>
      <c r="N1012" s="19"/>
    </row>
    <row r="1013" spans="12:14" ht="15.75">
      <c r="L1013" s="17"/>
      <c r="M1013" s="18"/>
      <c r="N1013" s="19"/>
    </row>
    <row r="1014" spans="12:14" ht="15.75">
      <c r="L1014" s="17"/>
      <c r="M1014" s="18"/>
      <c r="N1014" s="19"/>
    </row>
    <row r="1015" spans="12:14" ht="15.75">
      <c r="L1015" s="17"/>
      <c r="M1015" s="18"/>
      <c r="N1015" s="19"/>
    </row>
    <row r="1016" spans="12:14" ht="15.75">
      <c r="L1016" s="17"/>
      <c r="M1016" s="18"/>
      <c r="N1016" s="19"/>
    </row>
    <row r="1017" spans="12:14" ht="15.75">
      <c r="L1017" s="17"/>
      <c r="M1017" s="18"/>
      <c r="N1017" s="19"/>
    </row>
    <row r="1018" spans="12:14" ht="15.75">
      <c r="L1018" s="17"/>
      <c r="M1018" s="18"/>
      <c r="N1018" s="19"/>
    </row>
    <row r="1019" spans="12:14" ht="15.75">
      <c r="L1019" s="17"/>
      <c r="M1019" s="18"/>
      <c r="N1019" s="19"/>
    </row>
    <row r="1020" spans="12:14" ht="15.75">
      <c r="L1020" s="17"/>
      <c r="M1020" s="18"/>
      <c r="N1020" s="19"/>
    </row>
    <row r="1021" spans="12:14" ht="15.75">
      <c r="L1021" s="17"/>
      <c r="M1021" s="18"/>
      <c r="N1021" s="19"/>
    </row>
    <row r="1022" spans="12:14" ht="15.75">
      <c r="L1022" s="17"/>
      <c r="M1022" s="18"/>
      <c r="N1022" s="19"/>
    </row>
    <row r="1023" spans="12:14" ht="15.75">
      <c r="L1023" s="17"/>
      <c r="M1023" s="18"/>
      <c r="N1023" s="19"/>
    </row>
    <row r="1024" spans="12:14" ht="15.75">
      <c r="L1024" s="17"/>
      <c r="M1024" s="18"/>
      <c r="N1024" s="19"/>
    </row>
    <row r="1025" spans="12:14" ht="15.75">
      <c r="L1025" s="17"/>
      <c r="M1025" s="18"/>
      <c r="N1025" s="19"/>
    </row>
    <row r="1026" spans="12:14" ht="15.75">
      <c r="L1026" s="17"/>
      <c r="M1026" s="18"/>
      <c r="N1026" s="19"/>
    </row>
    <row r="1027" spans="12:14" ht="15.75">
      <c r="L1027" s="17"/>
      <c r="M1027" s="18"/>
      <c r="N1027" s="19"/>
    </row>
    <row r="1028" spans="12:14" ht="15.75">
      <c r="L1028" s="17"/>
      <c r="M1028" s="18"/>
      <c r="N1028" s="19"/>
    </row>
    <row r="1029" spans="12:14" ht="15.75">
      <c r="L1029" s="17"/>
      <c r="M1029" s="18"/>
      <c r="N1029" s="19"/>
    </row>
    <row r="1030" spans="12:14" ht="15.75">
      <c r="L1030" s="17"/>
      <c r="M1030" s="18"/>
      <c r="N1030" s="19"/>
    </row>
    <row r="1031" spans="12:14" ht="15.75">
      <c r="L1031" s="17"/>
      <c r="M1031" s="18"/>
      <c r="N1031" s="19"/>
    </row>
    <row r="1032" spans="12:14" ht="15.75">
      <c r="L1032" s="17"/>
      <c r="M1032" s="18"/>
      <c r="N1032" s="19"/>
    </row>
    <row r="1033" spans="12:14" ht="15.75">
      <c r="L1033" s="17"/>
      <c r="M1033" s="18"/>
      <c r="N1033" s="19"/>
    </row>
    <row r="1034" spans="12:14" ht="15.75">
      <c r="L1034" s="17"/>
      <c r="M1034" s="18"/>
      <c r="N1034" s="19"/>
    </row>
    <row r="1035" spans="12:14" ht="15.75">
      <c r="L1035" s="17"/>
      <c r="M1035" s="18"/>
      <c r="N1035" s="19"/>
    </row>
    <row r="1036" spans="12:14" ht="15.75">
      <c r="L1036" s="17"/>
      <c r="M1036" s="18"/>
      <c r="N1036" s="19"/>
    </row>
    <row r="1037" spans="12:14" ht="15.75">
      <c r="L1037" s="17"/>
      <c r="M1037" s="18"/>
      <c r="N1037" s="19"/>
    </row>
    <row r="1038" spans="12:14" ht="15.75">
      <c r="L1038" s="17"/>
      <c r="M1038" s="18"/>
      <c r="N1038" s="19"/>
    </row>
    <row r="1039" spans="12:14" ht="15.75">
      <c r="L1039" s="17"/>
      <c r="M1039" s="18"/>
      <c r="N1039" s="19"/>
    </row>
    <row r="1040" spans="12:14" ht="15.75">
      <c r="L1040" s="17"/>
      <c r="M1040" s="18"/>
      <c r="N1040" s="19"/>
    </row>
    <row r="1041" spans="12:14" ht="15.75">
      <c r="L1041" s="17"/>
      <c r="M1041" s="18"/>
      <c r="N1041" s="19"/>
    </row>
    <row r="1042" spans="12:14" ht="15.75">
      <c r="L1042" s="17"/>
      <c r="M1042" s="18"/>
      <c r="N1042" s="19"/>
    </row>
    <row r="1043" spans="12:14" ht="15.75">
      <c r="L1043" s="17"/>
      <c r="M1043" s="18"/>
      <c r="N1043" s="19"/>
    </row>
    <row r="1044" spans="12:14" ht="15.75">
      <c r="L1044" s="17"/>
      <c r="M1044" s="18"/>
      <c r="N1044" s="19"/>
    </row>
    <row r="1045" spans="12:14" ht="15.75">
      <c r="L1045" s="17"/>
      <c r="M1045" s="18"/>
      <c r="N1045" s="19"/>
    </row>
    <row r="1046" spans="12:14" ht="15.75">
      <c r="L1046" s="17"/>
      <c r="M1046" s="18"/>
      <c r="N1046" s="19"/>
    </row>
    <row r="1047" spans="12:14" ht="15.75">
      <c r="L1047" s="17"/>
      <c r="M1047" s="18"/>
      <c r="N1047" s="19"/>
    </row>
    <row r="1048" spans="12:14" ht="15.75">
      <c r="L1048" s="17"/>
      <c r="M1048" s="18"/>
      <c r="N1048" s="19"/>
    </row>
    <row r="1049" spans="12:14" ht="15.75">
      <c r="L1049" s="17"/>
      <c r="M1049" s="18"/>
      <c r="N1049" s="19"/>
    </row>
    <row r="1050" spans="12:14" ht="15.75">
      <c r="L1050" s="17"/>
      <c r="M1050" s="18"/>
      <c r="N1050" s="19"/>
    </row>
    <row r="1051" spans="12:14" ht="15.75">
      <c r="L1051" s="17"/>
      <c r="M1051" s="18"/>
      <c r="N1051" s="19"/>
    </row>
    <row r="1052" spans="12:14" ht="15.75">
      <c r="L1052" s="17"/>
      <c r="M1052" s="18"/>
      <c r="N1052" s="19"/>
    </row>
    <row r="1053" spans="12:14" ht="15.75">
      <c r="L1053" s="17"/>
      <c r="M1053" s="18"/>
      <c r="N1053" s="19"/>
    </row>
    <row r="1054" spans="12:14" ht="15.75">
      <c r="L1054" s="17"/>
      <c r="M1054" s="18"/>
      <c r="N1054" s="19"/>
    </row>
    <row r="1055" spans="12:14" ht="15.75">
      <c r="L1055" s="17"/>
      <c r="M1055" s="18"/>
      <c r="N1055" s="19"/>
    </row>
    <row r="1056" spans="12:14" ht="15.75">
      <c r="L1056" s="17"/>
      <c r="M1056" s="18"/>
      <c r="N1056" s="19"/>
    </row>
    <row r="1057" spans="12:14" ht="15.75">
      <c r="L1057" s="17"/>
      <c r="M1057" s="18"/>
      <c r="N1057" s="19"/>
    </row>
    <row r="1058" spans="12:14" ht="15.75">
      <c r="L1058" s="17"/>
      <c r="M1058" s="18"/>
      <c r="N1058" s="19"/>
    </row>
    <row r="1059" spans="12:14" ht="15.75">
      <c r="L1059" s="17"/>
      <c r="M1059" s="18"/>
      <c r="N1059" s="19"/>
    </row>
    <row r="1060" spans="12:14" ht="15.75">
      <c r="L1060" s="17"/>
      <c r="M1060" s="18"/>
      <c r="N1060" s="19"/>
    </row>
    <row r="1061" spans="12:14" ht="15.75">
      <c r="L1061" s="17"/>
      <c r="M1061" s="18"/>
      <c r="N1061" s="19"/>
    </row>
    <row r="1062" spans="12:14" ht="15.75">
      <c r="L1062" s="17"/>
      <c r="M1062" s="18"/>
      <c r="N1062" s="19"/>
    </row>
    <row r="1063" spans="12:14" ht="15.75">
      <c r="L1063" s="17"/>
      <c r="M1063" s="18"/>
      <c r="N1063" s="19"/>
    </row>
    <row r="1064" spans="12:14" ht="15.75">
      <c r="L1064" s="17"/>
      <c r="M1064" s="18"/>
      <c r="N1064" s="19"/>
    </row>
    <row r="1065" spans="12:14" ht="15.75">
      <c r="L1065" s="17"/>
      <c r="M1065" s="18"/>
      <c r="N1065" s="19"/>
    </row>
    <row r="1066" spans="12:14" ht="15.75">
      <c r="L1066" s="17"/>
      <c r="M1066" s="18"/>
      <c r="N1066" s="19"/>
    </row>
    <row r="1067" spans="12:14" ht="15.75">
      <c r="L1067" s="17"/>
      <c r="M1067" s="18"/>
      <c r="N1067" s="19"/>
    </row>
    <row r="1068" spans="12:14" ht="15.75">
      <c r="L1068" s="17"/>
      <c r="M1068" s="18"/>
      <c r="N1068" s="19"/>
    </row>
    <row r="1069" spans="12:14" ht="15.75">
      <c r="L1069" s="17"/>
      <c r="M1069" s="18"/>
      <c r="N1069" s="19"/>
    </row>
    <row r="1070" spans="12:14" ht="15.75">
      <c r="L1070" s="17"/>
      <c r="M1070" s="18"/>
      <c r="N1070" s="19"/>
    </row>
    <row r="1071" spans="12:14" ht="15.75">
      <c r="L1071" s="17"/>
      <c r="M1071" s="18"/>
      <c r="N1071" s="19"/>
    </row>
    <row r="1072" spans="12:14" ht="15.75">
      <c r="L1072" s="17"/>
      <c r="M1072" s="18"/>
      <c r="N1072" s="19"/>
    </row>
    <row r="1073" spans="12:14" ht="15.75">
      <c r="L1073" s="17"/>
      <c r="M1073" s="18"/>
      <c r="N1073" s="19"/>
    </row>
    <row r="1074" spans="12:14" ht="15.75">
      <c r="L1074" s="17"/>
      <c r="M1074" s="18"/>
      <c r="N1074" s="19"/>
    </row>
    <row r="1075" spans="12:14" ht="15.75">
      <c r="L1075" s="17"/>
      <c r="M1075" s="18"/>
      <c r="N1075" s="19"/>
    </row>
    <row r="1076" spans="12:14" ht="15.75">
      <c r="L1076" s="17"/>
      <c r="M1076" s="18"/>
      <c r="N1076" s="19"/>
    </row>
    <row r="1077" spans="12:14" ht="15.75">
      <c r="L1077" s="17"/>
      <c r="M1077" s="18"/>
      <c r="N1077" s="19"/>
    </row>
    <row r="1078" spans="12:14" ht="15.75">
      <c r="L1078" s="17"/>
      <c r="M1078" s="18"/>
      <c r="N1078" s="19"/>
    </row>
    <row r="1079" spans="12:14" ht="15.75">
      <c r="L1079" s="17"/>
      <c r="M1079" s="18"/>
      <c r="N1079" s="19"/>
    </row>
    <row r="1080" spans="12:14" ht="15.75">
      <c r="L1080" s="17"/>
      <c r="M1080" s="18"/>
      <c r="N1080" s="19"/>
    </row>
    <row r="1081" spans="12:14" ht="15.75">
      <c r="L1081" s="17"/>
      <c r="M1081" s="18"/>
      <c r="N1081" s="19"/>
    </row>
    <row r="1082" spans="12:14" ht="15.75">
      <c r="L1082" s="17"/>
      <c r="M1082" s="18"/>
      <c r="N1082" s="19"/>
    </row>
    <row r="1083" spans="12:14" ht="15.75">
      <c r="L1083" s="17"/>
      <c r="M1083" s="18"/>
      <c r="N1083" s="19"/>
    </row>
    <row r="1084" spans="12:14" ht="15.75">
      <c r="L1084" s="17"/>
      <c r="M1084" s="18"/>
      <c r="N1084" s="19"/>
    </row>
    <row r="1085" spans="12:14" ht="15.75">
      <c r="L1085" s="17"/>
      <c r="M1085" s="18"/>
      <c r="N1085" s="19"/>
    </row>
    <row r="1086" spans="12:14" ht="15.75">
      <c r="L1086" s="17"/>
      <c r="M1086" s="18"/>
      <c r="N1086" s="19"/>
    </row>
    <row r="1087" spans="12:14" ht="15.75">
      <c r="L1087" s="17"/>
      <c r="M1087" s="18"/>
      <c r="N1087" s="19"/>
    </row>
    <row r="1088" spans="12:14" ht="15.75">
      <c r="L1088" s="17"/>
      <c r="M1088" s="18"/>
      <c r="N1088" s="19"/>
    </row>
    <row r="1089" spans="12:14" ht="15.75">
      <c r="L1089" s="17"/>
      <c r="M1089" s="18"/>
      <c r="N1089" s="19"/>
    </row>
    <row r="1090" spans="12:14" ht="15.75">
      <c r="L1090" s="17"/>
      <c r="M1090" s="18"/>
      <c r="N1090" s="19"/>
    </row>
    <row r="1091" spans="12:14" ht="15.75">
      <c r="L1091" s="17"/>
      <c r="M1091" s="18"/>
      <c r="N1091" s="19"/>
    </row>
    <row r="1092" spans="12:14" ht="15.75">
      <c r="L1092" s="17"/>
      <c r="M1092" s="18"/>
      <c r="N1092" s="19"/>
    </row>
    <row r="1093" spans="12:14" ht="15.75">
      <c r="L1093" s="17"/>
      <c r="M1093" s="18"/>
      <c r="N1093" s="19"/>
    </row>
    <row r="1094" spans="12:14" ht="15.75">
      <c r="L1094" s="17"/>
      <c r="M1094" s="18"/>
      <c r="N1094" s="19"/>
    </row>
    <row r="1095" spans="12:14" ht="15.75">
      <c r="L1095" s="17"/>
      <c r="M1095" s="18"/>
      <c r="N1095" s="19"/>
    </row>
    <row r="1096" spans="12:14" ht="15.75">
      <c r="L1096" s="17"/>
      <c r="M1096" s="18"/>
      <c r="N1096" s="19"/>
    </row>
    <row r="1097" spans="12:14" ht="15.75">
      <c r="L1097" s="17"/>
      <c r="M1097" s="18"/>
      <c r="N1097" s="19"/>
    </row>
    <row r="1098" spans="12:14" ht="15.75">
      <c r="L1098" s="17"/>
      <c r="M1098" s="18"/>
      <c r="N1098" s="19"/>
    </row>
    <row r="1099" spans="12:14" ht="15.75">
      <c r="L1099" s="17"/>
      <c r="M1099" s="18"/>
      <c r="N1099" s="19"/>
    </row>
    <row r="1100" spans="12:14" ht="15.75">
      <c r="L1100" s="17"/>
      <c r="M1100" s="18"/>
      <c r="N1100" s="19"/>
    </row>
    <row r="1101" spans="12:14" ht="15.75">
      <c r="L1101" s="17"/>
      <c r="M1101" s="18"/>
      <c r="N1101" s="19"/>
    </row>
    <row r="1102" spans="12:14" ht="15.75">
      <c r="L1102" s="17"/>
      <c r="M1102" s="18"/>
      <c r="N1102" s="19"/>
    </row>
    <row r="1103" spans="12:14" ht="15.75">
      <c r="L1103" s="17"/>
      <c r="M1103" s="18"/>
      <c r="N1103" s="19"/>
    </row>
    <row r="1104" spans="12:14" ht="15.75">
      <c r="L1104" s="17"/>
      <c r="M1104" s="18"/>
      <c r="N1104" s="19"/>
    </row>
    <row r="1105" spans="12:14" ht="15.75">
      <c r="L1105" s="17"/>
      <c r="M1105" s="18"/>
      <c r="N1105" s="19"/>
    </row>
    <row r="1106" spans="12:14" ht="15.75">
      <c r="L1106" s="17"/>
      <c r="M1106" s="18"/>
      <c r="N1106" s="19"/>
    </row>
    <row r="1107" spans="12:14" ht="15.75">
      <c r="L1107" s="17"/>
      <c r="M1107" s="18"/>
      <c r="N1107" s="19"/>
    </row>
    <row r="1108" spans="12:14" ht="15.75">
      <c r="L1108" s="17"/>
      <c r="M1108" s="18"/>
      <c r="N1108" s="19"/>
    </row>
    <row r="1109" spans="12:14" ht="15.75">
      <c r="L1109" s="17"/>
      <c r="M1109" s="18"/>
      <c r="N1109" s="19"/>
    </row>
    <row r="1110" spans="12:14" ht="15.75">
      <c r="L1110" s="17"/>
      <c r="M1110" s="18"/>
      <c r="N1110" s="19"/>
    </row>
    <row r="1111" spans="12:14" ht="15.75">
      <c r="L1111" s="17"/>
      <c r="M1111" s="18"/>
      <c r="N1111" s="19"/>
    </row>
    <row r="1112" spans="12:14" ht="15.75">
      <c r="L1112" s="17"/>
      <c r="M1112" s="18"/>
      <c r="N1112" s="19"/>
    </row>
    <row r="1113" spans="12:14" ht="15.75">
      <c r="L1113" s="17"/>
      <c r="M1113" s="18"/>
      <c r="N1113" s="19"/>
    </row>
    <row r="1114" spans="12:14" ht="15.75">
      <c r="L1114" s="17"/>
      <c r="M1114" s="18"/>
      <c r="N1114" s="19"/>
    </row>
    <row r="1115" spans="12:14" ht="15.75">
      <c r="L1115" s="17"/>
      <c r="M1115" s="18"/>
      <c r="N1115" s="19"/>
    </row>
    <row r="1116" spans="12:14" ht="15.75">
      <c r="L1116" s="17"/>
      <c r="M1116" s="18"/>
      <c r="N1116" s="19"/>
    </row>
    <row r="1117" spans="12:14" ht="15.75">
      <c r="L1117" s="17"/>
      <c r="M1117" s="18"/>
      <c r="N1117" s="19"/>
    </row>
    <row r="1118" spans="12:14" ht="15.75">
      <c r="L1118" s="17"/>
      <c r="M1118" s="18"/>
      <c r="N1118" s="19"/>
    </row>
    <row r="1119" spans="12:14" ht="15.75">
      <c r="L1119" s="17"/>
      <c r="M1119" s="18"/>
      <c r="N1119" s="19"/>
    </row>
    <row r="1120" spans="12:14" ht="15.75">
      <c r="L1120" s="17"/>
      <c r="M1120" s="18"/>
      <c r="N1120" s="19"/>
    </row>
    <row r="1121" spans="12:14" ht="15.75">
      <c r="L1121" s="17"/>
      <c r="M1121" s="18"/>
      <c r="N1121" s="19"/>
    </row>
    <row r="1122" spans="12:14" ht="15.75">
      <c r="L1122" s="17"/>
      <c r="M1122" s="18"/>
      <c r="N1122" s="19"/>
    </row>
    <row r="1123" spans="12:14" ht="15.75">
      <c r="L1123" s="17"/>
      <c r="M1123" s="18"/>
      <c r="N1123" s="19"/>
    </row>
    <row r="1124" spans="12:14" ht="15.75">
      <c r="L1124" s="17"/>
      <c r="M1124" s="18"/>
      <c r="N1124" s="19"/>
    </row>
    <row r="1125" spans="12:14" ht="15.75">
      <c r="L1125" s="17"/>
      <c r="M1125" s="18"/>
      <c r="N1125" s="19"/>
    </row>
    <row r="1126" spans="12:14" ht="15.75">
      <c r="L1126" s="17"/>
      <c r="M1126" s="18"/>
      <c r="N1126" s="19"/>
    </row>
    <row r="1127" spans="12:14" ht="15.75">
      <c r="L1127" s="17"/>
      <c r="M1127" s="18"/>
      <c r="N1127" s="19"/>
    </row>
    <row r="1128" spans="12:14" ht="15.75">
      <c r="L1128" s="17"/>
      <c r="M1128" s="18"/>
      <c r="N1128" s="19"/>
    </row>
    <row r="1129" spans="12:14" ht="15.75">
      <c r="L1129" s="17"/>
      <c r="M1129" s="18"/>
      <c r="N1129" s="19"/>
    </row>
    <row r="1130" spans="12:14" ht="15.75">
      <c r="L1130" s="17"/>
      <c r="M1130" s="18"/>
      <c r="N1130" s="19"/>
    </row>
    <row r="1131" spans="12:14" ht="15.75">
      <c r="L1131" s="17"/>
      <c r="M1131" s="18"/>
      <c r="N1131" s="19"/>
    </row>
    <row r="1132" spans="12:14" ht="15.75">
      <c r="L1132" s="17"/>
      <c r="M1132" s="18"/>
      <c r="N1132" s="19"/>
    </row>
    <row r="1133" spans="12:14" ht="15.75">
      <c r="L1133" s="17"/>
      <c r="M1133" s="18"/>
      <c r="N1133" s="19"/>
    </row>
    <row r="1134" spans="12:14" ht="15.75">
      <c r="L1134" s="17"/>
      <c r="M1134" s="18"/>
      <c r="N1134" s="19"/>
    </row>
    <row r="1135" spans="12:14" ht="15.75">
      <c r="L1135" s="17"/>
      <c r="M1135" s="18"/>
      <c r="N1135" s="19"/>
    </row>
    <row r="1136" spans="12:14" ht="15.75">
      <c r="L1136" s="17"/>
      <c r="M1136" s="18"/>
      <c r="N1136" s="19"/>
    </row>
    <row r="1137" spans="12:14" ht="15.75">
      <c r="L1137" s="17"/>
      <c r="M1137" s="18"/>
      <c r="N1137" s="19"/>
    </row>
    <row r="1138" spans="12:14" ht="15.75">
      <c r="L1138" s="17"/>
      <c r="M1138" s="18"/>
      <c r="N1138" s="19"/>
    </row>
    <row r="1139" spans="12:14" ht="15.75">
      <c r="L1139" s="17"/>
      <c r="M1139" s="18"/>
      <c r="N1139" s="19"/>
    </row>
    <row r="1140" spans="12:14" ht="15.75">
      <c r="L1140" s="17"/>
      <c r="M1140" s="18"/>
      <c r="N1140" s="19"/>
    </row>
    <row r="1141" spans="12:14" ht="15.75">
      <c r="L1141" s="17"/>
      <c r="M1141" s="18"/>
      <c r="N1141" s="19"/>
    </row>
    <row r="1142" spans="12:14" ht="15.75">
      <c r="L1142" s="17"/>
      <c r="M1142" s="18"/>
      <c r="N1142" s="19"/>
    </row>
    <row r="1143" spans="12:14" ht="15.75">
      <c r="L1143" s="17"/>
      <c r="M1143" s="18"/>
      <c r="N1143" s="19"/>
    </row>
    <row r="1144" spans="12:14" ht="15.75">
      <c r="L1144" s="17"/>
      <c r="M1144" s="18"/>
      <c r="N1144" s="19"/>
    </row>
    <row r="1145" spans="12:14" ht="15.75">
      <c r="L1145" s="17"/>
      <c r="M1145" s="18"/>
      <c r="N1145" s="19"/>
    </row>
    <row r="1146" spans="12:14" ht="15.75">
      <c r="L1146" s="17"/>
      <c r="M1146" s="18"/>
      <c r="N1146" s="19"/>
    </row>
    <row r="1147" spans="12:14" ht="15.75">
      <c r="L1147" s="17"/>
      <c r="M1147" s="18"/>
      <c r="N1147" s="19"/>
    </row>
    <row r="1148" spans="12:14" ht="15.75">
      <c r="L1148" s="17"/>
      <c r="M1148" s="18"/>
      <c r="N1148" s="19"/>
    </row>
    <row r="1149" spans="12:14" ht="15.75">
      <c r="L1149" s="17"/>
      <c r="M1149" s="18"/>
      <c r="N1149" s="19"/>
    </row>
    <row r="1150" spans="12:14" ht="15.75">
      <c r="L1150" s="17"/>
      <c r="M1150" s="18"/>
      <c r="N1150" s="19"/>
    </row>
    <row r="1151" spans="12:14" ht="15.75">
      <c r="L1151" s="17"/>
      <c r="M1151" s="18"/>
      <c r="N1151" s="19"/>
    </row>
    <row r="1152" spans="12:14" ht="15.75">
      <c r="L1152" s="17"/>
      <c r="M1152" s="18"/>
      <c r="N1152" s="19"/>
    </row>
    <row r="1153" spans="12:14" ht="15.75">
      <c r="L1153" s="17"/>
      <c r="M1153" s="18"/>
      <c r="N1153" s="19"/>
    </row>
    <row r="1154" spans="12:14" ht="15.75">
      <c r="L1154" s="17"/>
      <c r="M1154" s="18"/>
      <c r="N1154" s="19"/>
    </row>
    <row r="1155" spans="12:14" ht="15.75">
      <c r="L1155" s="17"/>
      <c r="M1155" s="18"/>
      <c r="N1155" s="19"/>
    </row>
    <row r="1156" spans="12:14" ht="15.75">
      <c r="L1156" s="17"/>
      <c r="M1156" s="18"/>
      <c r="N1156" s="19"/>
    </row>
    <row r="1157" spans="12:14" ht="15.75">
      <c r="L1157" s="17"/>
      <c r="M1157" s="18"/>
      <c r="N1157" s="19"/>
    </row>
    <row r="1158" spans="12:14" ht="15.75">
      <c r="L1158" s="17"/>
      <c r="M1158" s="18"/>
      <c r="N1158" s="19"/>
    </row>
    <row r="1159" spans="12:14" ht="15.75">
      <c r="L1159" s="17"/>
      <c r="M1159" s="18"/>
      <c r="N1159" s="19"/>
    </row>
    <row r="1160" spans="12:14" ht="15.75">
      <c r="L1160" s="17"/>
      <c r="M1160" s="18"/>
      <c r="N1160" s="19"/>
    </row>
    <row r="1161" spans="12:14" ht="15.75">
      <c r="L1161" s="17"/>
      <c r="M1161" s="18"/>
      <c r="N1161" s="19"/>
    </row>
    <row r="1162" spans="12:14" ht="15.75">
      <c r="L1162" s="17"/>
      <c r="M1162" s="18"/>
      <c r="N1162" s="19"/>
    </row>
    <row r="1163" spans="12:14" ht="15.75">
      <c r="L1163" s="17"/>
      <c r="M1163" s="18"/>
      <c r="N1163" s="19"/>
    </row>
    <row r="1164" spans="12:14" ht="15.75">
      <c r="L1164" s="17"/>
      <c r="M1164" s="18"/>
      <c r="N1164" s="19"/>
    </row>
    <row r="1165" spans="12:14" ht="15.75">
      <c r="L1165" s="17"/>
      <c r="M1165" s="18"/>
      <c r="N1165" s="19"/>
    </row>
    <row r="1166" spans="12:14" ht="15.75">
      <c r="L1166" s="17"/>
      <c r="M1166" s="18"/>
      <c r="N1166" s="19"/>
    </row>
    <row r="1167" spans="12:14" ht="15.75">
      <c r="L1167" s="17"/>
      <c r="M1167" s="18"/>
      <c r="N1167" s="19"/>
    </row>
    <row r="1168" spans="12:14" ht="15.75">
      <c r="L1168" s="17"/>
      <c r="M1168" s="18"/>
      <c r="N1168" s="19"/>
    </row>
    <row r="1169" spans="12:14" ht="15.75">
      <c r="L1169" s="17"/>
      <c r="M1169" s="18"/>
      <c r="N1169" s="19"/>
    </row>
    <row r="1170" spans="12:14" ht="15.75">
      <c r="L1170" s="17"/>
      <c r="M1170" s="18"/>
      <c r="N1170" s="19"/>
    </row>
    <row r="1171" spans="12:14" ht="15.75">
      <c r="L1171" s="17"/>
      <c r="M1171" s="18"/>
      <c r="N1171" s="19"/>
    </row>
    <row r="1172" spans="12:14" ht="15.75">
      <c r="L1172" s="17"/>
      <c r="M1172" s="18"/>
      <c r="N1172" s="19"/>
    </row>
    <row r="1173" spans="12:14" ht="15.75">
      <c r="L1173" s="17"/>
      <c r="M1173" s="18"/>
      <c r="N1173" s="19"/>
    </row>
    <row r="1174" spans="12:14" ht="15.75">
      <c r="L1174" s="17"/>
      <c r="M1174" s="18"/>
      <c r="N1174" s="19"/>
    </row>
    <row r="1175" spans="12:14" ht="15.75">
      <c r="L1175" s="17"/>
      <c r="M1175" s="18"/>
      <c r="N1175" s="19"/>
    </row>
    <row r="1176" spans="12:14" ht="15.75">
      <c r="L1176" s="17"/>
      <c r="M1176" s="18"/>
      <c r="N1176" s="19"/>
    </row>
    <row r="1177" spans="12:14" ht="15.75">
      <c r="L1177" s="17"/>
      <c r="M1177" s="18"/>
      <c r="N1177" s="19"/>
    </row>
    <row r="1178" spans="12:14" ht="15.75">
      <c r="L1178" s="17"/>
      <c r="M1178" s="18"/>
      <c r="N1178" s="19"/>
    </row>
    <row r="1179" spans="12:14" ht="15.75">
      <c r="L1179" s="17"/>
      <c r="M1179" s="18"/>
      <c r="N1179" s="19"/>
    </row>
    <row r="1180" spans="12:14" ht="15.75">
      <c r="L1180" s="17"/>
      <c r="M1180" s="18"/>
      <c r="N1180" s="19"/>
    </row>
    <row r="1181" spans="12:14" ht="15.75">
      <c r="L1181" s="17"/>
      <c r="M1181" s="18"/>
      <c r="N1181" s="19"/>
    </row>
    <row r="1182" spans="12:14" ht="15.75">
      <c r="L1182" s="17"/>
      <c r="M1182" s="18"/>
      <c r="N1182" s="19"/>
    </row>
    <row r="1183" spans="12:14" ht="15.75">
      <c r="L1183" s="17"/>
      <c r="M1183" s="18"/>
      <c r="N1183" s="19"/>
    </row>
    <row r="1184" spans="12:14" ht="15.75">
      <c r="L1184" s="17"/>
      <c r="M1184" s="18"/>
      <c r="N1184" s="19"/>
    </row>
    <row r="1185" spans="12:14" ht="15.75">
      <c r="L1185" s="17"/>
      <c r="M1185" s="18"/>
      <c r="N1185" s="19"/>
    </row>
    <row r="1186" spans="12:14" ht="15.75">
      <c r="L1186" s="17"/>
      <c r="M1186" s="18"/>
      <c r="N1186" s="19"/>
    </row>
    <row r="1187" spans="12:14" ht="15.75">
      <c r="L1187" s="17"/>
      <c r="M1187" s="18"/>
      <c r="N1187" s="19"/>
    </row>
    <row r="1188" spans="12:14" ht="15.75">
      <c r="L1188" s="17"/>
      <c r="M1188" s="18"/>
      <c r="N1188" s="19"/>
    </row>
    <row r="1189" spans="12:14" ht="15.75">
      <c r="L1189" s="17"/>
      <c r="M1189" s="18"/>
      <c r="N1189" s="19"/>
    </row>
    <row r="1190" spans="12:14" ht="15.75">
      <c r="L1190" s="17"/>
      <c r="M1190" s="18"/>
      <c r="N1190" s="19"/>
    </row>
    <row r="1191" spans="12:14" ht="15.75">
      <c r="L1191" s="17"/>
      <c r="M1191" s="18"/>
      <c r="N1191" s="19"/>
    </row>
    <row r="1192" spans="12:14" ht="15.75">
      <c r="L1192" s="17"/>
      <c r="M1192" s="18"/>
      <c r="N1192" s="19"/>
    </row>
    <row r="1193" spans="12:14" ht="15.75">
      <c r="L1193" s="17"/>
      <c r="M1193" s="18"/>
      <c r="N1193" s="19"/>
    </row>
    <row r="1194" spans="12:14" ht="15.75">
      <c r="L1194" s="17"/>
      <c r="M1194" s="18"/>
      <c r="N1194" s="19"/>
    </row>
    <row r="1195" spans="12:14" ht="15.75">
      <c r="L1195" s="17"/>
      <c r="M1195" s="18"/>
      <c r="N1195" s="19"/>
    </row>
    <row r="1196" spans="12:14" ht="15.75">
      <c r="L1196" s="17"/>
      <c r="M1196" s="18"/>
      <c r="N1196" s="19"/>
    </row>
    <row r="1197" spans="12:14" ht="15.75">
      <c r="L1197" s="17"/>
      <c r="M1197" s="18"/>
      <c r="N1197" s="19"/>
    </row>
    <row r="1198" spans="12:14" ht="15.75">
      <c r="L1198" s="17"/>
      <c r="M1198" s="18"/>
      <c r="N1198" s="19"/>
    </row>
    <row r="1199" spans="12:14" ht="15.75">
      <c r="L1199" s="17"/>
      <c r="M1199" s="18"/>
      <c r="N1199" s="19"/>
    </row>
    <row r="1200" spans="12:14" ht="15.75">
      <c r="L1200" s="17"/>
      <c r="M1200" s="18"/>
      <c r="N1200" s="19"/>
    </row>
    <row r="1201" spans="12:14" ht="15.75">
      <c r="L1201" s="17"/>
      <c r="M1201" s="18"/>
      <c r="N1201" s="19"/>
    </row>
    <row r="1202" spans="12:14" ht="15.75">
      <c r="L1202" s="17"/>
      <c r="M1202" s="18"/>
      <c r="N1202" s="19"/>
    </row>
    <row r="1203" spans="12:14" ht="15.75">
      <c r="L1203" s="17"/>
      <c r="M1203" s="18"/>
      <c r="N1203" s="19"/>
    </row>
    <row r="1204" spans="12:14" ht="15.75">
      <c r="L1204" s="17"/>
      <c r="M1204" s="18"/>
      <c r="N1204" s="19"/>
    </row>
    <row r="1205" spans="12:14" ht="15.75">
      <c r="L1205" s="17"/>
      <c r="M1205" s="18"/>
      <c r="N1205" s="19"/>
    </row>
    <row r="1206" spans="12:14" ht="15.75">
      <c r="L1206" s="17"/>
      <c r="M1206" s="18"/>
      <c r="N1206" s="19"/>
    </row>
    <row r="1207" spans="12:14" ht="15.75">
      <c r="L1207" s="17"/>
      <c r="M1207" s="18"/>
      <c r="N1207" s="19"/>
    </row>
    <row r="1208" spans="12:14" ht="15.75">
      <c r="L1208" s="17"/>
      <c r="M1208" s="18"/>
      <c r="N1208" s="19"/>
    </row>
    <row r="1209" spans="12:14" ht="15.75">
      <c r="L1209" s="17"/>
      <c r="M1209" s="18"/>
      <c r="N1209" s="19"/>
    </row>
    <row r="1210" spans="12:14" ht="15.75">
      <c r="L1210" s="17"/>
      <c r="M1210" s="18"/>
      <c r="N1210" s="19"/>
    </row>
    <row r="1211" spans="12:14" ht="15.75">
      <c r="L1211" s="17"/>
      <c r="M1211" s="18"/>
      <c r="N1211" s="19"/>
    </row>
    <row r="1212" spans="12:14" ht="15.75">
      <c r="L1212" s="17"/>
      <c r="M1212" s="18"/>
      <c r="N1212" s="19"/>
    </row>
    <row r="1213" spans="12:14" ht="15.75">
      <c r="L1213" s="17"/>
      <c r="M1213" s="18"/>
      <c r="N1213" s="19"/>
    </row>
    <row r="1214" spans="12:14" ht="15.75">
      <c r="L1214" s="17"/>
      <c r="M1214" s="18"/>
      <c r="N1214" s="19"/>
    </row>
    <row r="1215" spans="12:14" ht="15.75">
      <c r="L1215" s="17"/>
      <c r="M1215" s="18"/>
      <c r="N1215" s="19"/>
    </row>
    <row r="1216" spans="12:14" ht="15.75">
      <c r="L1216" s="17"/>
      <c r="M1216" s="18"/>
      <c r="N1216" s="19"/>
    </row>
    <row r="1217" spans="12:14" ht="15.75">
      <c r="L1217" s="17"/>
      <c r="M1217" s="18"/>
      <c r="N1217" s="19"/>
    </row>
    <row r="1218" spans="12:14" ht="15.75">
      <c r="L1218" s="17"/>
      <c r="M1218" s="18"/>
      <c r="N1218" s="19"/>
    </row>
    <row r="1219" spans="12:14" ht="15.75">
      <c r="L1219" s="17"/>
      <c r="M1219" s="18"/>
      <c r="N1219" s="19"/>
    </row>
    <row r="1220" spans="12:14" ht="15.75">
      <c r="L1220" s="17"/>
      <c r="M1220" s="18"/>
      <c r="N1220" s="19"/>
    </row>
    <row r="1221" spans="12:14" ht="15.75">
      <c r="L1221" s="17"/>
      <c r="M1221" s="18"/>
      <c r="N1221" s="19"/>
    </row>
    <row r="1222" spans="12:14" ht="15.75">
      <c r="L1222" s="17"/>
      <c r="M1222" s="18"/>
      <c r="N1222" s="19"/>
    </row>
    <row r="1223" spans="12:14" ht="15.75">
      <c r="L1223" s="17"/>
      <c r="M1223" s="18"/>
      <c r="N1223" s="19"/>
    </row>
    <row r="1224" spans="12:14" ht="15.75">
      <c r="L1224" s="17"/>
      <c r="M1224" s="18"/>
      <c r="N1224" s="19"/>
    </row>
    <row r="1225" spans="12:14" ht="15.75">
      <c r="L1225" s="17"/>
      <c r="M1225" s="18"/>
      <c r="N1225" s="19"/>
    </row>
    <row r="1226" spans="12:14" ht="15.75">
      <c r="L1226" s="17"/>
      <c r="M1226" s="18"/>
      <c r="N1226" s="19"/>
    </row>
    <row r="1227" spans="12:14" ht="15.75">
      <c r="L1227" s="17"/>
      <c r="M1227" s="18"/>
      <c r="N1227" s="19"/>
    </row>
    <row r="1228" spans="12:14" ht="15.75">
      <c r="L1228" s="17"/>
      <c r="M1228" s="18"/>
      <c r="N1228" s="19"/>
    </row>
    <row r="1229" spans="12:14" ht="15.75">
      <c r="L1229" s="17"/>
      <c r="M1229" s="18"/>
      <c r="N1229" s="19"/>
    </row>
    <row r="1230" spans="12:14" ht="15.75">
      <c r="L1230" s="17"/>
      <c r="M1230" s="18"/>
      <c r="N1230" s="19"/>
    </row>
    <row r="1231" spans="12:14" ht="15.75">
      <c r="L1231" s="17"/>
      <c r="M1231" s="18"/>
      <c r="N1231" s="19"/>
    </row>
    <row r="1232" spans="12:14" ht="15.75">
      <c r="L1232" s="17"/>
      <c r="M1232" s="18"/>
      <c r="N1232" s="19"/>
    </row>
    <row r="1233" spans="12:14" ht="15.75">
      <c r="L1233" s="17"/>
      <c r="M1233" s="18"/>
      <c r="N1233" s="19"/>
    </row>
    <row r="1234" spans="12:14" ht="15.75">
      <c r="L1234" s="17"/>
      <c r="M1234" s="18"/>
      <c r="N1234" s="19"/>
    </row>
    <row r="1235" spans="12:14" ht="15.75">
      <c r="L1235" s="17"/>
      <c r="M1235" s="18"/>
      <c r="N1235" s="19"/>
    </row>
    <row r="1236" spans="12:14" ht="15.75">
      <c r="L1236" s="17"/>
      <c r="M1236" s="18"/>
      <c r="N1236" s="19"/>
    </row>
    <row r="1237" spans="12:14" ht="15.75">
      <c r="L1237" s="17"/>
      <c r="M1237" s="18"/>
      <c r="N1237" s="19"/>
    </row>
    <row r="1238" spans="12:14" ht="15.75">
      <c r="L1238" s="17"/>
      <c r="M1238" s="18"/>
      <c r="N1238" s="19"/>
    </row>
    <row r="1239" spans="12:14" ht="15.75">
      <c r="L1239" s="17"/>
      <c r="M1239" s="18"/>
      <c r="N1239" s="19"/>
    </row>
    <row r="1240" spans="12:14" ht="15.75">
      <c r="L1240" s="17"/>
      <c r="M1240" s="18"/>
      <c r="N1240" s="19"/>
    </row>
    <row r="1241" spans="12:14" ht="15.75">
      <c r="L1241" s="17"/>
      <c r="M1241" s="18"/>
      <c r="N1241" s="19"/>
    </row>
    <row r="1242" spans="12:14" ht="15.75">
      <c r="L1242" s="17"/>
      <c r="M1242" s="18"/>
      <c r="N1242" s="19"/>
    </row>
    <row r="1243" spans="12:14" ht="15.75">
      <c r="L1243" s="17"/>
      <c r="M1243" s="18"/>
      <c r="N1243" s="19"/>
    </row>
    <row r="1244" spans="12:14" ht="15.75">
      <c r="L1244" s="17"/>
      <c r="M1244" s="18"/>
      <c r="N1244" s="19"/>
    </row>
    <row r="1245" spans="12:14" ht="15.75">
      <c r="L1245" s="17"/>
      <c r="M1245" s="18"/>
      <c r="N1245" s="19"/>
    </row>
    <row r="1246" spans="12:14" ht="15.75">
      <c r="L1246" s="17"/>
      <c r="M1246" s="18"/>
      <c r="N1246" s="19"/>
    </row>
    <row r="1247" spans="12:14" ht="15.75">
      <c r="L1247" s="17"/>
      <c r="M1247" s="18"/>
      <c r="N1247" s="19"/>
    </row>
    <row r="1248" spans="12:14" ht="15.75">
      <c r="L1248" s="17"/>
      <c r="M1248" s="18"/>
      <c r="N1248" s="19"/>
    </row>
    <row r="1249" spans="12:14" ht="15.75">
      <c r="L1249" s="17"/>
      <c r="M1249" s="18"/>
      <c r="N1249" s="19"/>
    </row>
    <row r="1250" spans="12:14" ht="15.75">
      <c r="L1250" s="17"/>
      <c r="M1250" s="18"/>
      <c r="N1250" s="19"/>
    </row>
    <row r="1251" spans="12:14" ht="15.75">
      <c r="L1251" s="17"/>
      <c r="M1251" s="18"/>
      <c r="N1251" s="19"/>
    </row>
    <row r="1252" spans="12:14" ht="15.75">
      <c r="L1252" s="17"/>
      <c r="M1252" s="18"/>
      <c r="N1252" s="19"/>
    </row>
    <row r="1253" spans="12:14" ht="15.75">
      <c r="L1253" s="17"/>
      <c r="M1253" s="18"/>
      <c r="N1253" s="19"/>
    </row>
    <row r="1254" spans="12:14" ht="15.75">
      <c r="L1254" s="17"/>
      <c r="M1254" s="18"/>
      <c r="N1254" s="19"/>
    </row>
    <row r="1255" spans="12:14" ht="15.75">
      <c r="L1255" s="17"/>
      <c r="M1255" s="18"/>
      <c r="N1255" s="19"/>
    </row>
    <row r="1256" spans="12:14" ht="15.75">
      <c r="L1256" s="17"/>
      <c r="M1256" s="18"/>
      <c r="N1256" s="19"/>
    </row>
    <row r="1257" spans="12:14" ht="15.75">
      <c r="L1257" s="17"/>
      <c r="M1257" s="18"/>
      <c r="N1257" s="19"/>
    </row>
    <row r="1258" spans="12:14" ht="15.75">
      <c r="L1258" s="17"/>
      <c r="M1258" s="18"/>
      <c r="N1258" s="19"/>
    </row>
    <row r="1259" spans="12:14" ht="15.75">
      <c r="L1259" s="17"/>
      <c r="M1259" s="18"/>
      <c r="N1259" s="19"/>
    </row>
    <row r="1260" spans="12:14" ht="15.75">
      <c r="L1260" s="17"/>
      <c r="M1260" s="18"/>
      <c r="N1260" s="19"/>
    </row>
    <row r="1261" spans="12:14" ht="15.75">
      <c r="L1261" s="17"/>
      <c r="M1261" s="18"/>
      <c r="N1261" s="19"/>
    </row>
    <row r="1262" spans="12:14" ht="15.75">
      <c r="L1262" s="17"/>
      <c r="M1262" s="18"/>
      <c r="N1262" s="19"/>
    </row>
    <row r="1263" spans="12:14" ht="15.75">
      <c r="L1263" s="17"/>
      <c r="M1263" s="18"/>
      <c r="N1263" s="19"/>
    </row>
    <row r="1264" spans="12:14" ht="15.75">
      <c r="L1264" s="17"/>
      <c r="M1264" s="18"/>
      <c r="N1264" s="19"/>
    </row>
    <row r="1265" spans="12:14" ht="15.75">
      <c r="L1265" s="17"/>
      <c r="M1265" s="18"/>
      <c r="N1265" s="19"/>
    </row>
    <row r="1266" spans="12:14" ht="15.75">
      <c r="L1266" s="17"/>
      <c r="M1266" s="18"/>
      <c r="N1266" s="19"/>
    </row>
    <row r="1267" spans="12:14" ht="15.75">
      <c r="L1267" s="17"/>
      <c r="M1267" s="18"/>
      <c r="N1267" s="19"/>
    </row>
    <row r="1268" spans="12:14" ht="15.75">
      <c r="L1268" s="17"/>
      <c r="M1268" s="18"/>
      <c r="N1268" s="19"/>
    </row>
    <row r="1269" spans="12:14" ht="15.75">
      <c r="L1269" s="17"/>
      <c r="M1269" s="18"/>
      <c r="N1269" s="19"/>
    </row>
    <row r="1270" spans="12:14" ht="15.75">
      <c r="L1270" s="17"/>
      <c r="M1270" s="18"/>
      <c r="N1270" s="19"/>
    </row>
    <row r="1271" spans="12:14" ht="15.75">
      <c r="L1271" s="17"/>
      <c r="M1271" s="18"/>
      <c r="N1271" s="19"/>
    </row>
    <row r="1272" spans="12:14" ht="15.75">
      <c r="L1272" s="17"/>
      <c r="M1272" s="18"/>
      <c r="N1272" s="19"/>
    </row>
    <row r="1273" spans="12:14" ht="15.75">
      <c r="L1273" s="17"/>
      <c r="M1273" s="18"/>
      <c r="N1273" s="19"/>
    </row>
    <row r="1274" spans="12:14" ht="15.75">
      <c r="L1274" s="17"/>
      <c r="M1274" s="18"/>
      <c r="N1274" s="19"/>
    </row>
    <row r="1275" spans="12:14" ht="15.75">
      <c r="L1275" s="17"/>
      <c r="M1275" s="18"/>
      <c r="N1275" s="19"/>
    </row>
    <row r="1276" spans="12:14" ht="15.75">
      <c r="L1276" s="17"/>
      <c r="M1276" s="18"/>
      <c r="N1276" s="19"/>
    </row>
    <row r="1277" spans="12:14" ht="15.75">
      <c r="L1277" s="17"/>
      <c r="M1277" s="18"/>
      <c r="N1277" s="19"/>
    </row>
  </sheetData>
  <sheetProtection/>
  <mergeCells count="3">
    <mergeCell ref="A1:N1"/>
    <mergeCell ref="A94:J94"/>
    <mergeCell ref="K96:N96"/>
  </mergeCells>
  <printOptions/>
  <pageMargins left="0" right="0.31496062992125984" top="0" bottom="0.35433070866141736" header="0.31496062992125984" footer="0.31496062992125984"/>
  <pageSetup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1"/>
  <sheetViews>
    <sheetView zoomScale="55" zoomScaleNormal="55" workbookViewId="0" topLeftCell="A64">
      <selection activeCell="K112" sqref="K112"/>
    </sheetView>
  </sheetViews>
  <sheetFormatPr defaultColWidth="9.140625" defaultRowHeight="12.75"/>
  <cols>
    <col min="3" max="3" width="50.57421875" style="0" customWidth="1"/>
    <col min="4" max="10" width="9.140625" style="0" customWidth="1"/>
    <col min="11" max="11" width="25.7109375" style="0" customWidth="1"/>
    <col min="12" max="12" width="26.421875" style="0" customWidth="1"/>
    <col min="13" max="13" width="26.7109375" style="2" customWidth="1"/>
    <col min="14" max="14" width="26.7109375" style="3" customWidth="1"/>
    <col min="15" max="15" width="26.7109375" style="4" customWidth="1"/>
    <col min="16" max="16" width="12.421875" style="0" customWidth="1"/>
    <col min="17" max="17" width="46.57421875" style="0" customWidth="1"/>
    <col min="18" max="18" width="9.140625" style="0" customWidth="1"/>
    <col min="19" max="19" width="17.421875" style="0" customWidth="1"/>
    <col min="20" max="20" width="25.28125" style="1" customWidth="1"/>
  </cols>
  <sheetData>
    <row r="1" spans="13:15" ht="15.75">
      <c r="M1" s="17"/>
      <c r="N1" s="18"/>
      <c r="O1" s="21"/>
    </row>
    <row r="2" spans="1:15" ht="33.75">
      <c r="A2" s="199" t="s">
        <v>94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1"/>
      <c r="N2" s="18"/>
      <c r="O2" s="19"/>
    </row>
    <row r="3" spans="1:15" ht="23.25">
      <c r="A3" s="73"/>
      <c r="B3" s="74"/>
      <c r="C3" s="74"/>
      <c r="D3" s="74"/>
      <c r="E3" s="74"/>
      <c r="F3" s="74"/>
      <c r="G3" s="74"/>
      <c r="H3" s="74"/>
      <c r="I3" s="74"/>
      <c r="J3" s="75"/>
      <c r="K3" s="76">
        <v>2017</v>
      </c>
      <c r="L3" s="76">
        <v>2018</v>
      </c>
      <c r="M3" s="76">
        <v>2019</v>
      </c>
      <c r="N3" s="18"/>
      <c r="O3" s="19"/>
    </row>
    <row r="4" spans="1:15" ht="23.25">
      <c r="A4" s="77" t="s">
        <v>0</v>
      </c>
      <c r="B4" s="69"/>
      <c r="C4" s="69"/>
      <c r="D4" s="69"/>
      <c r="E4" s="69"/>
      <c r="F4" s="69"/>
      <c r="G4" s="69"/>
      <c r="H4" s="22"/>
      <c r="I4" s="22"/>
      <c r="J4" s="78"/>
      <c r="K4" s="79"/>
      <c r="L4" s="80"/>
      <c r="M4" s="80"/>
      <c r="N4" s="18"/>
      <c r="O4" s="19"/>
    </row>
    <row r="5" spans="1:15" ht="23.25">
      <c r="A5" s="81"/>
      <c r="B5" s="22"/>
      <c r="C5" s="22"/>
      <c r="D5" s="22"/>
      <c r="E5" s="22"/>
      <c r="F5" s="22"/>
      <c r="G5" s="22"/>
      <c r="H5" s="22"/>
      <c r="I5" s="22"/>
      <c r="J5" s="78"/>
      <c r="K5" s="79"/>
      <c r="L5" s="80"/>
      <c r="M5" s="80"/>
      <c r="N5" s="18"/>
      <c r="O5" s="19"/>
    </row>
    <row r="6" spans="1:15" ht="23.25">
      <c r="A6" s="82" t="s">
        <v>53</v>
      </c>
      <c r="B6" s="69"/>
      <c r="C6" s="69"/>
      <c r="D6" s="69"/>
      <c r="E6" s="69"/>
      <c r="F6" s="69"/>
      <c r="G6" s="69"/>
      <c r="H6" s="22"/>
      <c r="I6" s="22"/>
      <c r="J6" s="78"/>
      <c r="K6" s="79"/>
      <c r="L6" s="80"/>
      <c r="M6" s="80"/>
      <c r="N6" s="18"/>
      <c r="O6" s="19"/>
    </row>
    <row r="7" spans="1:15" ht="23.25">
      <c r="A7" s="82" t="s">
        <v>7</v>
      </c>
      <c r="B7" s="69"/>
      <c r="C7" s="69"/>
      <c r="D7" s="69"/>
      <c r="E7" s="69"/>
      <c r="F7" s="69"/>
      <c r="G7" s="69"/>
      <c r="H7" s="22"/>
      <c r="I7" s="22"/>
      <c r="J7" s="78"/>
      <c r="K7" s="27">
        <f>7260000+517000+235600+115000+135000+320000+1981520</f>
        <v>10564120</v>
      </c>
      <c r="L7" s="79">
        <f>7260000+517000+235600+115000+135000+320000+1981520</f>
        <v>10564120</v>
      </c>
      <c r="M7" s="79">
        <f>7260000+517000+235600+115000+135000+320000+1981520</f>
        <v>10564120</v>
      </c>
      <c r="N7" s="18"/>
      <c r="O7" s="19"/>
    </row>
    <row r="8" spans="1:15" ht="23.25">
      <c r="A8" s="82" t="s">
        <v>8</v>
      </c>
      <c r="B8" s="69"/>
      <c r="C8" s="69"/>
      <c r="D8" s="69"/>
      <c r="E8" s="69"/>
      <c r="F8" s="69"/>
      <c r="G8" s="69"/>
      <c r="H8" s="22"/>
      <c r="I8" s="22"/>
      <c r="J8" s="78"/>
      <c r="K8" s="27"/>
      <c r="L8" s="80"/>
      <c r="M8" s="80"/>
      <c r="N8" s="18"/>
      <c r="O8" s="19"/>
    </row>
    <row r="9" spans="1:15" ht="23.25">
      <c r="A9" s="82" t="s">
        <v>9</v>
      </c>
      <c r="B9" s="69"/>
      <c r="C9" s="69"/>
      <c r="D9" s="69"/>
      <c r="E9" s="69"/>
      <c r="F9" s="69"/>
      <c r="G9" s="69"/>
      <c r="H9" s="22"/>
      <c r="I9" s="22"/>
      <c r="J9" s="78"/>
      <c r="K9" s="27"/>
      <c r="L9" s="80"/>
      <c r="M9" s="80"/>
      <c r="N9" s="18"/>
      <c r="O9" s="19"/>
    </row>
    <row r="10" spans="1:15" ht="23.25">
      <c r="A10" s="81"/>
      <c r="B10" s="22"/>
      <c r="C10" s="22"/>
      <c r="D10" s="22"/>
      <c r="E10" s="22"/>
      <c r="F10" s="22"/>
      <c r="G10" s="22"/>
      <c r="H10" s="22"/>
      <c r="I10" s="22"/>
      <c r="J10" s="78"/>
      <c r="K10" s="27"/>
      <c r="L10" s="80"/>
      <c r="M10" s="80"/>
      <c r="N10" s="18"/>
      <c r="O10" s="19"/>
    </row>
    <row r="11" spans="1:15" ht="23.25">
      <c r="A11" s="82" t="s">
        <v>54</v>
      </c>
      <c r="B11" s="69"/>
      <c r="C11" s="69"/>
      <c r="D11" s="69"/>
      <c r="E11" s="69"/>
      <c r="F11" s="69"/>
      <c r="G11" s="69"/>
      <c r="H11" s="22"/>
      <c r="I11" s="22"/>
      <c r="J11" s="78"/>
      <c r="K11" s="27"/>
      <c r="L11" s="80"/>
      <c r="M11" s="80"/>
      <c r="N11" s="18"/>
      <c r="O11" s="19"/>
    </row>
    <row r="12" spans="1:15" ht="23.25">
      <c r="A12" s="82" t="s">
        <v>10</v>
      </c>
      <c r="B12" s="69"/>
      <c r="C12" s="69"/>
      <c r="D12" s="69"/>
      <c r="E12" s="69"/>
      <c r="F12" s="69"/>
      <c r="G12" s="69"/>
      <c r="H12" s="22"/>
      <c r="I12" s="22"/>
      <c r="J12" s="78"/>
      <c r="K12" s="27">
        <f>34400000+26169+19000+190000+530521.59+7800000+13000</f>
        <v>42978690.59</v>
      </c>
      <c r="L12" s="79">
        <f>34400000+26169+19000+190000+7800000+13000+344328.42</f>
        <v>42792497.42</v>
      </c>
      <c r="M12" s="79">
        <f>34400000+26169+19000+190000+150423.1+7800000+13000</f>
        <v>42598592.1</v>
      </c>
      <c r="N12" s="18"/>
      <c r="O12" s="19"/>
    </row>
    <row r="13" spans="1:15" ht="23.25">
      <c r="A13" s="82" t="s">
        <v>11</v>
      </c>
      <c r="B13" s="69"/>
      <c r="C13" s="69"/>
      <c r="D13" s="69"/>
      <c r="E13" s="69"/>
      <c r="F13" s="69"/>
      <c r="G13" s="69"/>
      <c r="H13" s="22"/>
      <c r="I13" s="22"/>
      <c r="J13" s="78"/>
      <c r="K13" s="27">
        <f>701496.1+40154.21</f>
        <v>741650.3099999999</v>
      </c>
      <c r="L13" s="79">
        <f>182000+36741.79</f>
        <v>218741.79</v>
      </c>
      <c r="M13" s="79">
        <f>33128.5</f>
        <v>33128.5</v>
      </c>
      <c r="N13" s="18"/>
      <c r="O13" s="19"/>
    </row>
    <row r="14" spans="1:15" ht="23.25">
      <c r="A14" s="82" t="s">
        <v>12</v>
      </c>
      <c r="B14" s="69"/>
      <c r="C14" s="69"/>
      <c r="D14" s="69"/>
      <c r="E14" s="69"/>
      <c r="F14" s="69"/>
      <c r="G14" s="69"/>
      <c r="H14" s="22"/>
      <c r="I14" s="22"/>
      <c r="J14" s="78"/>
      <c r="K14" s="27"/>
      <c r="L14" s="80"/>
      <c r="M14" s="80"/>
      <c r="N14" s="18"/>
      <c r="O14" s="19"/>
    </row>
    <row r="15" spans="1:15" ht="23.25">
      <c r="A15" s="82" t="s">
        <v>13</v>
      </c>
      <c r="B15" s="69"/>
      <c r="C15" s="69"/>
      <c r="D15" s="69"/>
      <c r="E15" s="69"/>
      <c r="F15" s="69"/>
      <c r="G15" s="69"/>
      <c r="H15" s="22"/>
      <c r="I15" s="22"/>
      <c r="J15" s="78"/>
      <c r="K15" s="27">
        <v>80000</v>
      </c>
      <c r="L15" s="79">
        <v>80000</v>
      </c>
      <c r="M15" s="79">
        <v>80000</v>
      </c>
      <c r="N15" s="18"/>
      <c r="O15" s="19"/>
    </row>
    <row r="16" spans="1:15" ht="23.25">
      <c r="A16" s="82" t="s">
        <v>14</v>
      </c>
      <c r="B16" s="69"/>
      <c r="C16" s="69"/>
      <c r="D16" s="69"/>
      <c r="E16" s="69"/>
      <c r="F16" s="69"/>
      <c r="G16" s="69"/>
      <c r="H16" s="22"/>
      <c r="I16" s="22"/>
      <c r="J16" s="78"/>
      <c r="K16" s="27"/>
      <c r="L16" s="80"/>
      <c r="M16" s="80"/>
      <c r="N16" s="18"/>
      <c r="O16" s="19"/>
    </row>
    <row r="17" spans="1:15" ht="23.25">
      <c r="A17" s="82" t="s">
        <v>15</v>
      </c>
      <c r="B17" s="69"/>
      <c r="C17" s="69"/>
      <c r="D17" s="69"/>
      <c r="E17" s="69"/>
      <c r="F17" s="69"/>
      <c r="G17" s="69"/>
      <c r="H17" s="22"/>
      <c r="I17" s="22"/>
      <c r="J17" s="78"/>
      <c r="K17" s="27">
        <v>35807.58</v>
      </c>
      <c r="L17" s="79">
        <v>35807.58</v>
      </c>
      <c r="M17" s="79">
        <v>35807.58</v>
      </c>
      <c r="N17" s="18"/>
      <c r="O17" s="19"/>
    </row>
    <row r="18" spans="1:15" ht="23.25">
      <c r="A18" s="82" t="s">
        <v>16</v>
      </c>
      <c r="B18" s="69"/>
      <c r="C18" s="69"/>
      <c r="D18" s="69"/>
      <c r="E18" s="69"/>
      <c r="F18" s="69"/>
      <c r="G18" s="69"/>
      <c r="H18" s="22"/>
      <c r="I18" s="22"/>
      <c r="J18" s="78"/>
      <c r="K18" s="27"/>
      <c r="L18" s="80"/>
      <c r="M18" s="80"/>
      <c r="N18" s="18"/>
      <c r="O18" s="19"/>
    </row>
    <row r="19" spans="1:15" ht="23.25">
      <c r="A19" s="81"/>
      <c r="B19" s="22"/>
      <c r="C19" s="22"/>
      <c r="D19" s="22"/>
      <c r="E19" s="22"/>
      <c r="F19" s="22"/>
      <c r="G19" s="22"/>
      <c r="H19" s="22"/>
      <c r="I19" s="22"/>
      <c r="J19" s="78"/>
      <c r="K19" s="27"/>
      <c r="L19" s="80"/>
      <c r="M19" s="80"/>
      <c r="N19" s="18"/>
      <c r="O19" s="19"/>
    </row>
    <row r="20" spans="1:15" ht="23.25">
      <c r="A20" s="81"/>
      <c r="B20" s="22"/>
      <c r="C20" s="22"/>
      <c r="D20" s="22"/>
      <c r="E20" s="22"/>
      <c r="F20" s="22"/>
      <c r="G20" s="22"/>
      <c r="H20" s="22"/>
      <c r="I20" s="22"/>
      <c r="J20" s="78"/>
      <c r="K20" s="27"/>
      <c r="L20" s="80"/>
      <c r="M20" s="80"/>
      <c r="N20" s="18"/>
      <c r="O20" s="19"/>
    </row>
    <row r="21" spans="1:15" ht="23.25">
      <c r="A21" s="82" t="s">
        <v>55</v>
      </c>
      <c r="B21" s="69"/>
      <c r="C21" s="69"/>
      <c r="D21" s="69"/>
      <c r="E21" s="69"/>
      <c r="F21" s="69"/>
      <c r="G21" s="69"/>
      <c r="H21" s="69"/>
      <c r="I21" s="69"/>
      <c r="J21" s="83"/>
      <c r="K21" s="27">
        <v>6000000</v>
      </c>
      <c r="L21" s="79">
        <v>6000000</v>
      </c>
      <c r="M21" s="79">
        <v>6000000</v>
      </c>
      <c r="N21" s="18"/>
      <c r="O21" s="19"/>
    </row>
    <row r="22" spans="1:15" ht="23.25">
      <c r="A22" s="82"/>
      <c r="B22" s="69"/>
      <c r="C22" s="69"/>
      <c r="D22" s="69"/>
      <c r="E22" s="69"/>
      <c r="F22" s="69"/>
      <c r="G22" s="69"/>
      <c r="H22" s="69"/>
      <c r="I22" s="69"/>
      <c r="J22" s="83"/>
      <c r="K22" s="27"/>
      <c r="L22" s="80"/>
      <c r="M22" s="80"/>
      <c r="N22" s="18"/>
      <c r="O22" s="19"/>
    </row>
    <row r="23" spans="1:15" ht="23.25">
      <c r="A23" s="82" t="s">
        <v>56</v>
      </c>
      <c r="B23" s="69"/>
      <c r="C23" s="69"/>
      <c r="D23" s="69"/>
      <c r="E23" s="69"/>
      <c r="F23" s="69"/>
      <c r="G23" s="69"/>
      <c r="H23" s="69"/>
      <c r="I23" s="69"/>
      <c r="J23" s="83"/>
      <c r="K23" s="27"/>
      <c r="L23" s="80"/>
      <c r="M23" s="80"/>
      <c r="N23" s="18"/>
      <c r="O23" s="19"/>
    </row>
    <row r="24" spans="1:15" ht="23.25">
      <c r="A24" s="82"/>
      <c r="B24" s="69"/>
      <c r="C24" s="69"/>
      <c r="D24" s="69"/>
      <c r="E24" s="69"/>
      <c r="F24" s="69"/>
      <c r="G24" s="69"/>
      <c r="H24" s="69"/>
      <c r="I24" s="69"/>
      <c r="J24" s="83"/>
      <c r="K24" s="27"/>
      <c r="L24" s="80"/>
      <c r="M24" s="80"/>
      <c r="N24" s="18"/>
      <c r="O24" s="19"/>
    </row>
    <row r="25" spans="1:15" ht="23.25">
      <c r="A25" s="82" t="s">
        <v>57</v>
      </c>
      <c r="B25" s="69"/>
      <c r="C25" s="69"/>
      <c r="D25" s="69"/>
      <c r="E25" s="69"/>
      <c r="F25" s="69"/>
      <c r="G25" s="69"/>
      <c r="H25" s="69"/>
      <c r="I25" s="69"/>
      <c r="J25" s="83"/>
      <c r="K25" s="27"/>
      <c r="L25" s="80"/>
      <c r="M25" s="80"/>
      <c r="N25" s="18"/>
      <c r="O25" s="19"/>
    </row>
    <row r="26" spans="1:15" ht="23.25">
      <c r="A26" s="82" t="s">
        <v>17</v>
      </c>
      <c r="B26" s="69"/>
      <c r="C26" s="69"/>
      <c r="D26" s="69"/>
      <c r="E26" s="69"/>
      <c r="F26" s="69"/>
      <c r="G26" s="69"/>
      <c r="H26" s="69"/>
      <c r="I26" s="69"/>
      <c r="J26" s="83"/>
      <c r="K26" s="27">
        <f>6694879.4+5782708.83+652585.48+485000</f>
        <v>13615173.71</v>
      </c>
      <c r="L26" s="79">
        <f>6694879.4+652585.48+5782708.83</f>
        <v>13130173.71</v>
      </c>
      <c r="M26" s="79">
        <f>6694879.4+652585.48+5782708.83</f>
        <v>13130173.71</v>
      </c>
      <c r="N26" s="18"/>
      <c r="O26" s="19"/>
    </row>
    <row r="27" spans="1:15" ht="23.25">
      <c r="A27" s="82" t="s">
        <v>51</v>
      </c>
      <c r="B27" s="69"/>
      <c r="C27" s="69"/>
      <c r="D27" s="69"/>
      <c r="E27" s="69"/>
      <c r="F27" s="69"/>
      <c r="G27" s="69"/>
      <c r="H27" s="69"/>
      <c r="I27" s="69"/>
      <c r="J27" s="83"/>
      <c r="K27" s="27">
        <f>2570000+105000+165000</f>
        <v>2840000</v>
      </c>
      <c r="L27" s="79">
        <f>2570000+105000+165000</f>
        <v>2840000</v>
      </c>
      <c r="M27" s="79">
        <f>2570000+105000+165000</f>
        <v>2840000</v>
      </c>
      <c r="N27" s="18"/>
      <c r="O27" s="19"/>
    </row>
    <row r="28" spans="1:15" ht="23.25">
      <c r="A28" s="82"/>
      <c r="B28" s="69"/>
      <c r="C28" s="69"/>
      <c r="D28" s="69"/>
      <c r="E28" s="69"/>
      <c r="F28" s="69"/>
      <c r="G28" s="69"/>
      <c r="H28" s="69"/>
      <c r="I28" s="69"/>
      <c r="J28" s="83"/>
      <c r="K28" s="27"/>
      <c r="L28" s="80"/>
      <c r="M28" s="80"/>
      <c r="N28" s="18"/>
      <c r="O28" s="19"/>
    </row>
    <row r="29" spans="1:15" ht="23.25">
      <c r="A29" s="82" t="s">
        <v>58</v>
      </c>
      <c r="B29" s="69"/>
      <c r="C29" s="69"/>
      <c r="D29" s="69"/>
      <c r="E29" s="69"/>
      <c r="F29" s="69"/>
      <c r="G29" s="69"/>
      <c r="H29" s="69"/>
      <c r="I29" s="69"/>
      <c r="J29" s="83"/>
      <c r="K29" s="27"/>
      <c r="L29" s="80"/>
      <c r="M29" s="80"/>
      <c r="N29" s="18"/>
      <c r="O29" s="19"/>
    </row>
    <row r="30" spans="1:15" ht="23.25">
      <c r="A30" s="82"/>
      <c r="B30" s="69"/>
      <c r="C30" s="69"/>
      <c r="D30" s="69"/>
      <c r="E30" s="69"/>
      <c r="F30" s="69"/>
      <c r="G30" s="69"/>
      <c r="H30" s="69"/>
      <c r="I30" s="69"/>
      <c r="J30" s="83"/>
      <c r="K30" s="27"/>
      <c r="L30" s="80"/>
      <c r="M30" s="80"/>
      <c r="N30" s="18"/>
      <c r="O30" s="19"/>
    </row>
    <row r="31" spans="1:15" ht="23.25">
      <c r="A31" s="82" t="s">
        <v>59</v>
      </c>
      <c r="B31" s="69"/>
      <c r="C31" s="69"/>
      <c r="D31" s="69"/>
      <c r="E31" s="69"/>
      <c r="F31" s="69"/>
      <c r="G31" s="69"/>
      <c r="H31" s="69"/>
      <c r="I31" s="69"/>
      <c r="J31" s="83"/>
      <c r="K31" s="27"/>
      <c r="L31" s="80"/>
      <c r="M31" s="80"/>
      <c r="N31" s="18"/>
      <c r="O31" s="19"/>
    </row>
    <row r="32" spans="1:15" ht="23.25">
      <c r="A32" s="82"/>
      <c r="B32" s="69"/>
      <c r="C32" s="69"/>
      <c r="D32" s="69"/>
      <c r="E32" s="69"/>
      <c r="F32" s="69"/>
      <c r="G32" s="69"/>
      <c r="H32" s="69"/>
      <c r="I32" s="69"/>
      <c r="J32" s="83"/>
      <c r="K32" s="27"/>
      <c r="L32" s="80"/>
      <c r="M32" s="80"/>
      <c r="N32" s="18"/>
      <c r="O32" s="19"/>
    </row>
    <row r="33" spans="1:15" ht="23.25">
      <c r="A33" s="77" t="s">
        <v>52</v>
      </c>
      <c r="B33" s="68"/>
      <c r="C33" s="68"/>
      <c r="D33" s="68"/>
      <c r="E33" s="22"/>
      <c r="F33" s="22"/>
      <c r="G33" s="22"/>
      <c r="H33" s="22"/>
      <c r="I33" s="22"/>
      <c r="J33" s="78"/>
      <c r="K33" s="84">
        <f>SUM(K7:K32)</f>
        <v>76855442.19</v>
      </c>
      <c r="L33" s="85">
        <f>SUM(L7:L32)</f>
        <v>75661340.5</v>
      </c>
      <c r="M33" s="85">
        <f>+M7+M12+M13+M15+M17+M21+M26+M27</f>
        <v>75281821.89</v>
      </c>
      <c r="N33" s="18"/>
      <c r="O33" s="19"/>
    </row>
    <row r="34" spans="1:15" ht="23.25">
      <c r="A34" s="81"/>
      <c r="B34" s="22"/>
      <c r="C34" s="22"/>
      <c r="D34" s="22"/>
      <c r="E34" s="22"/>
      <c r="F34" s="22"/>
      <c r="G34" s="22"/>
      <c r="H34" s="22"/>
      <c r="I34" s="22"/>
      <c r="J34" s="78"/>
      <c r="K34" s="27"/>
      <c r="L34" s="80"/>
      <c r="M34" s="80"/>
      <c r="N34" s="18"/>
      <c r="O34" s="19"/>
    </row>
    <row r="35" spans="1:15" ht="23.25">
      <c r="A35" s="81"/>
      <c r="B35" s="22"/>
      <c r="C35" s="22"/>
      <c r="D35" s="22"/>
      <c r="E35" s="22"/>
      <c r="F35" s="22"/>
      <c r="G35" s="22"/>
      <c r="H35" s="22"/>
      <c r="I35" s="22"/>
      <c r="J35" s="78"/>
      <c r="K35" s="27"/>
      <c r="L35" s="80"/>
      <c r="M35" s="80"/>
      <c r="N35" s="18"/>
      <c r="O35" s="19"/>
    </row>
    <row r="36" spans="1:15" ht="23.25">
      <c r="A36" s="77" t="s">
        <v>1</v>
      </c>
      <c r="B36" s="68"/>
      <c r="C36" s="68"/>
      <c r="D36" s="69"/>
      <c r="E36" s="69"/>
      <c r="F36" s="69"/>
      <c r="G36" s="69"/>
      <c r="H36" s="22"/>
      <c r="I36" s="22"/>
      <c r="J36" s="78"/>
      <c r="K36" s="27"/>
      <c r="L36" s="80"/>
      <c r="M36" s="80"/>
      <c r="N36" s="18"/>
      <c r="O36" s="19"/>
    </row>
    <row r="37" spans="1:15" ht="23.25">
      <c r="A37" s="81"/>
      <c r="B37" s="22"/>
      <c r="C37" s="22"/>
      <c r="D37" s="22"/>
      <c r="E37" s="22"/>
      <c r="F37" s="22"/>
      <c r="G37" s="22"/>
      <c r="H37" s="22"/>
      <c r="I37" s="22"/>
      <c r="J37" s="78"/>
      <c r="K37" s="27"/>
      <c r="L37" s="80"/>
      <c r="M37" s="80"/>
      <c r="N37" s="18"/>
      <c r="O37" s="19"/>
    </row>
    <row r="38" spans="1:15" ht="23.25">
      <c r="A38" s="82" t="s">
        <v>60</v>
      </c>
      <c r="B38" s="69"/>
      <c r="C38" s="69"/>
      <c r="D38" s="69"/>
      <c r="E38" s="69"/>
      <c r="F38" s="69"/>
      <c r="G38" s="69"/>
      <c r="H38" s="22"/>
      <c r="I38" s="22"/>
      <c r="J38" s="78"/>
      <c r="K38" s="85">
        <f>+K40+K41+K42+K46</f>
        <v>35450651.26</v>
      </c>
      <c r="L38" s="85">
        <f>+L40+L41+L42+L46</f>
        <v>34950651.26</v>
      </c>
      <c r="M38" s="85">
        <f>+M40+M41+M42+M46</f>
        <v>34950651.26</v>
      </c>
      <c r="N38" s="18"/>
      <c r="O38" s="19"/>
    </row>
    <row r="39" spans="1:15" ht="23.25">
      <c r="A39" s="82" t="s">
        <v>18</v>
      </c>
      <c r="B39" s="69"/>
      <c r="C39" s="69"/>
      <c r="D39" s="69"/>
      <c r="E39" s="69"/>
      <c r="F39" s="69"/>
      <c r="G39" s="69"/>
      <c r="H39" s="22"/>
      <c r="I39" s="22"/>
      <c r="J39" s="78"/>
      <c r="K39" s="27"/>
      <c r="L39" s="80"/>
      <c r="M39" s="80"/>
      <c r="N39" s="18"/>
      <c r="O39" s="19"/>
    </row>
    <row r="40" spans="1:15" ht="23.25">
      <c r="A40" s="82" t="s">
        <v>19</v>
      </c>
      <c r="B40" s="69"/>
      <c r="C40" s="69"/>
      <c r="D40" s="69"/>
      <c r="E40" s="69"/>
      <c r="F40" s="69"/>
      <c r="G40" s="69"/>
      <c r="H40" s="22"/>
      <c r="I40" s="22"/>
      <c r="J40" s="78"/>
      <c r="K40" s="40">
        <f>18000000+400000+6000000+150000+20000+30000+3000+20000+10000+235600</f>
        <v>24868600</v>
      </c>
      <c r="L40" s="80">
        <f>18000000+400000+6000000+150000+20000+30000+3000+20000+10000+235600</f>
        <v>24868600</v>
      </c>
      <c r="M40" s="80">
        <f>18000000+400000+6000000+150000+20000+30000+3000+20000+10000+235600</f>
        <v>24868600</v>
      </c>
      <c r="N40" s="18"/>
      <c r="O40" s="19"/>
    </row>
    <row r="41" spans="1:15" ht="23.25">
      <c r="A41" s="82" t="s">
        <v>20</v>
      </c>
      <c r="B41" s="69"/>
      <c r="C41" s="69"/>
      <c r="D41" s="69"/>
      <c r="E41" s="69"/>
      <c r="F41" s="69"/>
      <c r="G41" s="69"/>
      <c r="H41" s="22"/>
      <c r="I41" s="22"/>
      <c r="J41" s="78"/>
      <c r="K41" s="40">
        <f>2000000+58000+60000+387557.58</f>
        <v>2505557.58</v>
      </c>
      <c r="L41" s="80">
        <f>2000000+58000+60000+387557.58-500000</f>
        <v>2005557.58</v>
      </c>
      <c r="M41" s="80">
        <f>2000000+58000+60000+387557.58-500000</f>
        <v>2005557.58</v>
      </c>
      <c r="N41" s="18"/>
      <c r="O41" s="19"/>
    </row>
    <row r="42" spans="1:15" ht="23.25">
      <c r="A42" s="82" t="s">
        <v>21</v>
      </c>
      <c r="B42" s="69"/>
      <c r="C42" s="69"/>
      <c r="D42" s="69"/>
      <c r="E42" s="69"/>
      <c r="F42" s="69"/>
      <c r="G42" s="69"/>
      <c r="H42" s="22"/>
      <c r="I42" s="22"/>
      <c r="J42" s="78"/>
      <c r="K42" s="40">
        <v>500000</v>
      </c>
      <c r="L42" s="80">
        <v>500000</v>
      </c>
      <c r="M42" s="80">
        <v>500000</v>
      </c>
      <c r="N42" s="18"/>
      <c r="O42" s="19"/>
    </row>
    <row r="43" spans="1:15" ht="23.25">
      <c r="A43" s="82" t="s">
        <v>22</v>
      </c>
      <c r="B43" s="69"/>
      <c r="C43" s="69"/>
      <c r="D43" s="69"/>
      <c r="E43" s="69"/>
      <c r="F43" s="69"/>
      <c r="G43" s="69"/>
      <c r="H43" s="22"/>
      <c r="I43" s="22"/>
      <c r="J43" s="78"/>
      <c r="K43" s="27"/>
      <c r="L43" s="80"/>
      <c r="M43" s="80"/>
      <c r="N43" s="18"/>
      <c r="O43" s="19"/>
    </row>
    <row r="44" spans="1:15" ht="23.25">
      <c r="A44" s="82" t="s">
        <v>23</v>
      </c>
      <c r="B44" s="69"/>
      <c r="C44" s="69"/>
      <c r="D44" s="69"/>
      <c r="E44" s="69"/>
      <c r="F44" s="69"/>
      <c r="G44" s="69"/>
      <c r="H44" s="22"/>
      <c r="I44" s="22"/>
      <c r="J44" s="78"/>
      <c r="K44" s="27"/>
      <c r="L44" s="80"/>
      <c r="M44" s="80"/>
      <c r="N44" s="18"/>
      <c r="O44" s="19"/>
    </row>
    <row r="45" spans="1:15" ht="23.25">
      <c r="A45" s="82"/>
      <c r="B45" s="69"/>
      <c r="C45" s="69"/>
      <c r="D45" s="69"/>
      <c r="E45" s="69"/>
      <c r="F45" s="69"/>
      <c r="G45" s="69"/>
      <c r="H45" s="22"/>
      <c r="I45" s="22"/>
      <c r="J45" s="78"/>
      <c r="K45" s="27"/>
      <c r="L45" s="80"/>
      <c r="M45" s="80"/>
      <c r="N45" s="18"/>
      <c r="O45" s="19"/>
    </row>
    <row r="46" spans="1:15" ht="23.25">
      <c r="A46" s="82" t="s">
        <v>24</v>
      </c>
      <c r="B46" s="69"/>
      <c r="C46" s="69"/>
      <c r="D46" s="69"/>
      <c r="E46" s="69"/>
      <c r="F46" s="69"/>
      <c r="G46" s="69"/>
      <c r="H46" s="22"/>
      <c r="I46" s="22"/>
      <c r="J46" s="78"/>
      <c r="K46" s="27">
        <f>(4125000+1200+1992502+157402.86+800+926398.82+20000+1000+2000+3000+1000+2000)+(6000+2000+2000)+(97600+5000+8590+1000+2000)+(220000)</f>
        <v>7576493.680000001</v>
      </c>
      <c r="L46" s="80">
        <f>+K46</f>
        <v>7576493.680000001</v>
      </c>
      <c r="M46" s="80">
        <f>+L46</f>
        <v>7576493.680000001</v>
      </c>
      <c r="N46" s="18"/>
      <c r="O46" s="19"/>
    </row>
    <row r="47" spans="1:15" ht="23.25">
      <c r="A47" s="81"/>
      <c r="B47" s="22"/>
      <c r="C47" s="22"/>
      <c r="D47" s="22"/>
      <c r="E47" s="22"/>
      <c r="F47" s="22"/>
      <c r="G47" s="22"/>
      <c r="H47" s="22"/>
      <c r="I47" s="22"/>
      <c r="J47" s="78"/>
      <c r="K47" s="27"/>
      <c r="L47" s="80"/>
      <c r="M47" s="80"/>
      <c r="N47" s="18"/>
      <c r="O47" s="19"/>
    </row>
    <row r="48" spans="1:15" ht="23.25">
      <c r="A48" s="81"/>
      <c r="B48" s="22"/>
      <c r="C48" s="22"/>
      <c r="D48" s="22"/>
      <c r="E48" s="22"/>
      <c r="F48" s="22"/>
      <c r="G48" s="22"/>
      <c r="H48" s="22"/>
      <c r="I48" s="22"/>
      <c r="J48" s="78"/>
      <c r="K48" s="27"/>
      <c r="L48" s="80"/>
      <c r="M48" s="80"/>
      <c r="N48" s="18"/>
      <c r="O48" s="19"/>
    </row>
    <row r="49" spans="1:15" ht="23.25">
      <c r="A49" s="82" t="s">
        <v>61</v>
      </c>
      <c r="B49" s="69"/>
      <c r="C49" s="69"/>
      <c r="D49" s="69"/>
      <c r="E49" s="69"/>
      <c r="F49" s="69"/>
      <c r="G49" s="69"/>
      <c r="H49" s="69"/>
      <c r="I49" s="22"/>
      <c r="J49" s="78"/>
      <c r="K49" s="85">
        <f>+K50+K51+K52+K53+K54+K55+K56+K57+K58+K59+K60+K61+K62</f>
        <v>32834745.27</v>
      </c>
      <c r="L49" s="85">
        <f>+L50+L51+L52+L53+L54+L55+L56+L57+L58+L59+L60+L61+L62</f>
        <v>31651075.39</v>
      </c>
      <c r="M49" s="85">
        <f>+M50+M51+M52+M53+M54+M55+M56+M57+M58+M59+M60+M61+M62</f>
        <v>31271260.39</v>
      </c>
      <c r="N49" s="18"/>
      <c r="O49" s="19"/>
    </row>
    <row r="50" spans="1:15" ht="23.25">
      <c r="A50" s="86" t="s">
        <v>25</v>
      </c>
      <c r="B50" s="23"/>
      <c r="C50" s="23"/>
      <c r="D50" s="23"/>
      <c r="E50" s="23"/>
      <c r="F50" s="23"/>
      <c r="G50" s="23"/>
      <c r="H50" s="23"/>
      <c r="I50" s="22"/>
      <c r="J50" s="78"/>
      <c r="K50" s="27">
        <f>8138000+2957796+100000+20000+50000+13000+51000+900000</f>
        <v>12229796</v>
      </c>
      <c r="L50" s="79">
        <f>7982000+2924748+100000+20000+40000+13000+900000+51000</f>
        <v>12030748</v>
      </c>
      <c r="M50" s="79">
        <f>7800000+2776032+100000+20000+40000+13000+900000+51000</f>
        <v>11700032</v>
      </c>
      <c r="N50" s="18"/>
      <c r="O50" s="19"/>
    </row>
    <row r="51" spans="1:15" ht="23.25">
      <c r="A51" s="82" t="s">
        <v>26</v>
      </c>
      <c r="B51" s="69"/>
      <c r="C51" s="69"/>
      <c r="D51" s="69"/>
      <c r="E51" s="69"/>
      <c r="F51" s="69"/>
      <c r="G51" s="69"/>
      <c r="H51" s="69"/>
      <c r="I51" s="22"/>
      <c r="J51" s="78"/>
      <c r="K51" s="27">
        <v>1981520</v>
      </c>
      <c r="L51" s="79">
        <v>1981520</v>
      </c>
      <c r="M51" s="79">
        <v>1981520</v>
      </c>
      <c r="N51" s="18"/>
      <c r="O51" s="19"/>
    </row>
    <row r="52" spans="1:15" ht="23.25">
      <c r="A52" s="82" t="s">
        <v>27</v>
      </c>
      <c r="B52" s="69"/>
      <c r="C52" s="69"/>
      <c r="D52" s="69"/>
      <c r="E52" s="69"/>
      <c r="F52" s="69"/>
      <c r="G52" s="69"/>
      <c r="H52" s="69"/>
      <c r="I52" s="22"/>
      <c r="J52" s="78"/>
      <c r="K52" s="27">
        <f>485000+120000+57500+40000</f>
        <v>702500</v>
      </c>
      <c r="L52" s="79">
        <f>160000+57500</f>
        <v>217500</v>
      </c>
      <c r="M52" s="79">
        <f>160000+57500</f>
        <v>217500</v>
      </c>
      <c r="N52" s="18"/>
      <c r="O52" s="19"/>
    </row>
    <row r="53" spans="1:15" ht="23.25">
      <c r="A53" s="82" t="s">
        <v>28</v>
      </c>
      <c r="B53" s="69"/>
      <c r="C53" s="69"/>
      <c r="D53" s="69"/>
      <c r="E53" s="69"/>
      <c r="F53" s="69"/>
      <c r="G53" s="69"/>
      <c r="H53" s="69"/>
      <c r="I53" s="22"/>
      <c r="J53" s="78"/>
      <c r="K53" s="27"/>
      <c r="L53" s="80"/>
      <c r="M53" s="80"/>
      <c r="N53" s="18"/>
      <c r="O53" s="19"/>
    </row>
    <row r="54" spans="1:15" ht="23.25">
      <c r="A54" s="82" t="s">
        <v>29</v>
      </c>
      <c r="B54" s="69"/>
      <c r="C54" s="69"/>
      <c r="D54" s="69"/>
      <c r="E54" s="69"/>
      <c r="F54" s="69"/>
      <c r="G54" s="69"/>
      <c r="H54" s="69"/>
      <c r="I54" s="22"/>
      <c r="J54" s="78"/>
      <c r="K54" s="27">
        <f>23290.2+55000+75000+20000+15000+35000+14000+40000</f>
        <v>277290.2</v>
      </c>
      <c r="L54" s="79">
        <f>23290.2+55000+75000+20000+15000+35000+14000+40000</f>
        <v>277290.2</v>
      </c>
      <c r="M54" s="79">
        <f>23290.2+55000+75000+20000+15000+35000+14000+40000</f>
        <v>277290.2</v>
      </c>
      <c r="N54" s="18"/>
      <c r="O54" s="19"/>
    </row>
    <row r="55" spans="1:15" ht="23.25">
      <c r="A55" s="82" t="s">
        <v>30</v>
      </c>
      <c r="B55" s="69"/>
      <c r="C55" s="69"/>
      <c r="D55" s="69"/>
      <c r="E55" s="69"/>
      <c r="F55" s="69"/>
      <c r="G55" s="69"/>
      <c r="H55" s="69"/>
      <c r="I55" s="22"/>
      <c r="J55" s="78"/>
      <c r="K55" s="27"/>
      <c r="L55" s="80"/>
      <c r="M55" s="80"/>
      <c r="N55" s="18"/>
      <c r="O55" s="19"/>
    </row>
    <row r="56" spans="1:15" ht="23.25">
      <c r="A56" s="82" t="s">
        <v>31</v>
      </c>
      <c r="B56" s="69"/>
      <c r="C56" s="69"/>
      <c r="D56" s="69"/>
      <c r="E56" s="69"/>
      <c r="F56" s="69"/>
      <c r="G56" s="69"/>
      <c r="H56" s="69"/>
      <c r="I56" s="22"/>
      <c r="J56" s="78"/>
      <c r="K56" s="27">
        <f>10000+4000+360000+10000+2500+2000+20000+5000+80000+5000+10000</f>
        <v>508500</v>
      </c>
      <c r="L56" s="79">
        <f>10000+4000+360000+10000+2500+2000+20000+5000+80000+5000+10000</f>
        <v>508500</v>
      </c>
      <c r="M56" s="79">
        <f>10000+4000+360000+10000+2500+2000+20000+5000+80000+5000+10000</f>
        <v>508500</v>
      </c>
      <c r="N56" s="18"/>
      <c r="O56" s="19"/>
    </row>
    <row r="57" spans="1:15" ht="23.25">
      <c r="A57" s="82" t="s">
        <v>66</v>
      </c>
      <c r="B57" s="69"/>
      <c r="C57" s="69"/>
      <c r="D57" s="69"/>
      <c r="E57" s="69"/>
      <c r="F57" s="69"/>
      <c r="G57" s="69"/>
      <c r="H57" s="69"/>
      <c r="I57" s="22"/>
      <c r="J57" s="78"/>
      <c r="K57" s="27">
        <f>(600000+381040+18000+20000+30000+32000+5000+20000+22000+1500+981000+700000+1500000+30000)+(30000+10000+5000+1549.59+500+30000+30000+80000+8000+6000+1000+30000+10000+20000)+(1098000+1525000+62300+1500000+3000000+146000+4000+550000+20000+2000+3000+2000+412+60000+4000+1000+1500+30000+12000+5000+5000+9000+500+50000+25000+1000+1000+1000+800+2000+1073000+10000)+(50000+139080+155016.88+10000+20000+1100000+13000+8000+93345.6+524500+80000+20000+50000+50000+1000+6500)</f>
        <v>16127544.07</v>
      </c>
      <c r="L57" s="79">
        <f>(600000+381040+18000+20000+30000+22000+5000+20000+22000+1500+981000+700000+1500000+30000)+(30000+10000+5000+1549.59+500+30000+30000+80000+8000+6000+1000+30000+10000+20000)+(1098000+1525000+62300+1500000+3000000+146000+4000+550000+20000+2000+3000+2000+412+60000+4000+1000+1500+30000+12000+5000+5000+9000+500+50000+25000+1000+1000+1000+800+2000+1073000+10000)+(50000+139080+154940+10000+20000+1100000+13000+8000+93345.6+524500+80000+20000+50000+50000+1000+6500)+10000-500000</f>
        <v>15627467.19</v>
      </c>
      <c r="M57" s="79">
        <f>(600000+381040+18000+20000+30000+22000+5000+20000+22000+1500+981000+700000+1500000+30000)+(30000+10000+5000+1549.59+500+30000+30000+80000+8000+6000+1000+30000+10000+20000)+(1098000+1525000+62300+1500000+3000000+146000+4000+550000+20000+2000+3000+2000+412+60000+4000+1000+1500+30000+12000+5000+5000+9000+500+50000+25000+1000+1000+1000+800+2000+1073000+10000)+(50000+139080+154940+10000+20000+1100000+13000+8000+93345.6+524500+80000+20000+50000+50000+1000+6500)+10000-500000</f>
        <v>15627467.19</v>
      </c>
      <c r="N57" s="18"/>
      <c r="O57" s="19"/>
    </row>
    <row r="58" spans="1:15" ht="23.25">
      <c r="A58" s="82" t="s">
        <v>32</v>
      </c>
      <c r="B58" s="69"/>
      <c r="C58" s="69"/>
      <c r="D58" s="69"/>
      <c r="E58" s="69"/>
      <c r="F58" s="69"/>
      <c r="G58" s="69"/>
      <c r="H58" s="69"/>
      <c r="I58" s="22"/>
      <c r="J58" s="78"/>
      <c r="K58" s="27">
        <f>176500+18000+2000+3000+2500+5000+1600+5000+3000+3000+15000+1000</f>
        <v>235600</v>
      </c>
      <c r="L58" s="79">
        <f>176500+18000+2000+3000+2500+5000+1600+5000+3000+3000+10000+1000</f>
        <v>230600</v>
      </c>
      <c r="M58" s="79">
        <f>176500+18000+2000+3000+2500+5000+1600+5000+3000+3000+10000+1000</f>
        <v>230600</v>
      </c>
      <c r="N58" s="18"/>
      <c r="O58" s="19"/>
    </row>
    <row r="59" spans="1:15" ht="23.25">
      <c r="A59" s="82" t="s">
        <v>33</v>
      </c>
      <c r="B59" s="69"/>
      <c r="C59" s="69"/>
      <c r="D59" s="69"/>
      <c r="E59" s="69"/>
      <c r="F59" s="69"/>
      <c r="G59" s="69"/>
      <c r="H59" s="69"/>
      <c r="I59" s="22"/>
      <c r="J59" s="78"/>
      <c r="K59" s="27"/>
      <c r="L59" s="80"/>
      <c r="M59" s="80"/>
      <c r="N59" s="18"/>
      <c r="O59" s="19"/>
    </row>
    <row r="60" spans="1:15" ht="23.25">
      <c r="A60" s="82" t="s">
        <v>34</v>
      </c>
      <c r="B60" s="69"/>
      <c r="C60" s="69"/>
      <c r="D60" s="69"/>
      <c r="E60" s="69"/>
      <c r="F60" s="69"/>
      <c r="G60" s="69"/>
      <c r="H60" s="69"/>
      <c r="I60" s="22"/>
      <c r="J60" s="78"/>
      <c r="K60" s="27">
        <f>250000+10000+64400+18000+2800+2000+5000+10000</f>
        <v>362200</v>
      </c>
      <c r="L60" s="79">
        <f>250000+10000+64400+18000+2800+2000+5000+10000</f>
        <v>362200</v>
      </c>
      <c r="M60" s="79">
        <f>250000+10000+64400+18000+2800+2000+5000+10000</f>
        <v>362200</v>
      </c>
      <c r="N60" s="18"/>
      <c r="O60" s="19"/>
    </row>
    <row r="61" spans="1:15" ht="23.25">
      <c r="A61" s="82" t="s">
        <v>35</v>
      </c>
      <c r="B61" s="69"/>
      <c r="C61" s="69"/>
      <c r="D61" s="69"/>
      <c r="E61" s="69"/>
      <c r="F61" s="69"/>
      <c r="G61" s="69"/>
      <c r="H61" s="69"/>
      <c r="I61" s="22"/>
      <c r="J61" s="78"/>
      <c r="K61" s="27">
        <f>1500+78000+1000+30000+2000+297295</f>
        <v>409795</v>
      </c>
      <c r="L61" s="79">
        <f>1500+78000+1000+30000+2000+302750</f>
        <v>415250</v>
      </c>
      <c r="M61" s="79">
        <f>1500+78000+1000+30000+2000+253651</f>
        <v>366151</v>
      </c>
      <c r="N61" s="18"/>
      <c r="O61" s="19"/>
    </row>
    <row r="62" spans="1:15" ht="23.25">
      <c r="A62" s="87"/>
      <c r="B62" s="70"/>
      <c r="C62" s="70"/>
      <c r="D62" s="70"/>
      <c r="E62" s="70"/>
      <c r="F62" s="70"/>
      <c r="G62" s="70"/>
      <c r="H62" s="70"/>
      <c r="I62" s="22"/>
      <c r="J62" s="78"/>
      <c r="K62" s="27"/>
      <c r="L62" s="80"/>
      <c r="M62" s="80"/>
      <c r="N62" s="18"/>
      <c r="O62" s="19"/>
    </row>
    <row r="63" spans="1:15" ht="23.25">
      <c r="A63" s="81"/>
      <c r="B63" s="22"/>
      <c r="C63" s="22"/>
      <c r="D63" s="22"/>
      <c r="E63" s="22"/>
      <c r="F63" s="22"/>
      <c r="G63" s="22"/>
      <c r="H63" s="22"/>
      <c r="I63" s="22"/>
      <c r="J63" s="78"/>
      <c r="K63" s="27"/>
      <c r="L63" s="80"/>
      <c r="M63" s="80"/>
      <c r="N63" s="18"/>
      <c r="O63" s="19"/>
    </row>
    <row r="64" spans="1:15" ht="23.25">
      <c r="A64" s="82" t="s">
        <v>62</v>
      </c>
      <c r="B64" s="69"/>
      <c r="C64" s="69"/>
      <c r="D64" s="69"/>
      <c r="E64" s="69"/>
      <c r="F64" s="69"/>
      <c r="G64" s="69"/>
      <c r="H64" s="69"/>
      <c r="I64" s="69"/>
      <c r="J64" s="83"/>
      <c r="K64" s="85">
        <f>+K65+K66+K67+K68</f>
        <v>13403826.56</v>
      </c>
      <c r="L64" s="85">
        <f>+L65+L66+L67+L68</f>
        <v>13400671.5</v>
      </c>
      <c r="M64" s="85">
        <f>+M65+M66+M67+M68</f>
        <v>13400671.5</v>
      </c>
      <c r="N64" s="18"/>
      <c r="O64" s="19"/>
    </row>
    <row r="65" spans="1:15" ht="23.25">
      <c r="A65" s="82" t="s">
        <v>36</v>
      </c>
      <c r="B65" s="69"/>
      <c r="C65" s="69"/>
      <c r="D65" s="69"/>
      <c r="E65" s="69"/>
      <c r="F65" s="69"/>
      <c r="G65" s="69"/>
      <c r="H65" s="69"/>
      <c r="I65" s="69"/>
      <c r="J65" s="83"/>
      <c r="K65" s="27">
        <f>6586.19+37469.91</f>
        <v>44056.100000000006</v>
      </c>
      <c r="L65" s="79">
        <f>6586.19+37469.91</f>
        <v>44056.100000000006</v>
      </c>
      <c r="M65" s="79">
        <f>6586.19+37469.91</f>
        <v>44056.100000000006</v>
      </c>
      <c r="N65" s="18"/>
      <c r="O65" s="19"/>
    </row>
    <row r="66" spans="1:15" ht="23.25">
      <c r="A66" s="82" t="s">
        <v>37</v>
      </c>
      <c r="B66" s="69"/>
      <c r="C66" s="69"/>
      <c r="D66" s="69"/>
      <c r="E66" s="69"/>
      <c r="F66" s="69"/>
      <c r="G66" s="69"/>
      <c r="H66" s="69"/>
      <c r="I66" s="69"/>
      <c r="J66" s="83"/>
      <c r="K66" s="27">
        <f>6864969.51+482496.3+168.07+298105.19+7751.02+1948140.33+421788.01+133121.07+396947.53+9686.46+3155.06+2793441.91</f>
        <v>13359770.46</v>
      </c>
      <c r="L66" s="79">
        <f>6864969.51+482496.3+168.07+298105.19+7751.02+1948140.33+421788.01+133121.07+396947.53+9686.46+2793441.91</f>
        <v>13356615.4</v>
      </c>
      <c r="M66" s="79">
        <f>6864969.51+482496.3+168.07+298105.19+7751.02+1948140.33+421788.01+133121.07+396947.53+9686.46+2793441.91</f>
        <v>13356615.4</v>
      </c>
      <c r="N66" s="18"/>
      <c r="O66" s="19"/>
    </row>
    <row r="67" spans="1:15" ht="23.25">
      <c r="A67" s="82" t="s">
        <v>38</v>
      </c>
      <c r="B67" s="69"/>
      <c r="C67" s="69"/>
      <c r="D67" s="69"/>
      <c r="E67" s="69"/>
      <c r="F67" s="69"/>
      <c r="G67" s="69"/>
      <c r="H67" s="69"/>
      <c r="I67" s="69"/>
      <c r="J67" s="83"/>
      <c r="K67" s="27"/>
      <c r="L67" s="80"/>
      <c r="M67" s="80"/>
      <c r="N67" s="18"/>
      <c r="O67" s="19"/>
    </row>
    <row r="68" spans="1:15" ht="23.25">
      <c r="A68" s="82" t="s">
        <v>39</v>
      </c>
      <c r="B68" s="69"/>
      <c r="C68" s="69"/>
      <c r="D68" s="69"/>
      <c r="E68" s="69"/>
      <c r="F68" s="69"/>
      <c r="G68" s="69"/>
      <c r="H68" s="69"/>
      <c r="I68" s="69"/>
      <c r="J68" s="83"/>
      <c r="K68" s="27"/>
      <c r="L68" s="80"/>
      <c r="M68" s="80"/>
      <c r="N68" s="18"/>
      <c r="O68" s="19"/>
    </row>
    <row r="69" spans="1:15" ht="23.25">
      <c r="A69" s="82"/>
      <c r="B69" s="69"/>
      <c r="C69" s="69"/>
      <c r="D69" s="69"/>
      <c r="E69" s="69"/>
      <c r="F69" s="69"/>
      <c r="G69" s="69"/>
      <c r="H69" s="69"/>
      <c r="I69" s="69"/>
      <c r="J69" s="83"/>
      <c r="K69" s="27"/>
      <c r="L69" s="80"/>
      <c r="M69" s="80"/>
      <c r="N69" s="18"/>
      <c r="O69" s="19"/>
    </row>
    <row r="70" spans="1:15" ht="23.25">
      <c r="A70" s="82" t="s">
        <v>63</v>
      </c>
      <c r="B70" s="69"/>
      <c r="C70" s="69"/>
      <c r="D70" s="69"/>
      <c r="E70" s="69"/>
      <c r="F70" s="69"/>
      <c r="G70" s="69"/>
      <c r="H70" s="69"/>
      <c r="I70" s="69"/>
      <c r="J70" s="83"/>
      <c r="K70" s="84">
        <f>200000+600000</f>
        <v>800000</v>
      </c>
      <c r="L70" s="85"/>
      <c r="M70" s="85"/>
      <c r="N70" s="18"/>
      <c r="O70" s="19"/>
    </row>
    <row r="71" spans="1:15" ht="23.25">
      <c r="A71" s="82"/>
      <c r="B71" s="69"/>
      <c r="C71" s="69"/>
      <c r="D71" s="69"/>
      <c r="E71" s="69"/>
      <c r="F71" s="69"/>
      <c r="G71" s="69"/>
      <c r="H71" s="69"/>
      <c r="I71" s="69"/>
      <c r="J71" s="83"/>
      <c r="K71" s="27"/>
      <c r="L71" s="80"/>
      <c r="M71" s="80"/>
      <c r="N71" s="18"/>
      <c r="O71" s="19"/>
    </row>
    <row r="72" spans="1:15" ht="23.25">
      <c r="A72" s="82" t="s">
        <v>64</v>
      </c>
      <c r="B72" s="69"/>
      <c r="C72" s="69"/>
      <c r="D72" s="69"/>
      <c r="E72" s="69"/>
      <c r="F72" s="69"/>
      <c r="G72" s="69"/>
      <c r="H72" s="69"/>
      <c r="I72" s="69"/>
      <c r="J72" s="83"/>
      <c r="K72" s="84">
        <f>410000+25000+100000+1981520+40000+50000+6000+60000+10000+300000+400000+200000+12000+150+100000+250000-1981520</f>
        <v>1963150</v>
      </c>
      <c r="L72" s="85">
        <f>410000+25000+100000+1981520+40000+50000+6000+60000+10000+300000+400000+200000+12000+150+100000+250000-1981520</f>
        <v>1963150</v>
      </c>
      <c r="M72" s="85">
        <f>410000+25000+100000+1981520+40000+50000+6000+60000+10000+300000+400000+200000+12000+150+100000+250000-1981520</f>
        <v>1963150</v>
      </c>
      <c r="N72" s="18"/>
      <c r="O72" s="19"/>
    </row>
    <row r="73" spans="1:15" ht="23.25">
      <c r="A73" s="87"/>
      <c r="B73" s="70"/>
      <c r="C73" s="70"/>
      <c r="D73" s="70"/>
      <c r="E73" s="70"/>
      <c r="F73" s="70"/>
      <c r="G73" s="70"/>
      <c r="H73" s="70"/>
      <c r="I73" s="70"/>
      <c r="J73" s="88"/>
      <c r="K73" s="27"/>
      <c r="L73" s="80"/>
      <c r="M73" s="80"/>
      <c r="N73" s="18"/>
      <c r="O73" s="19"/>
    </row>
    <row r="74" spans="1:15" ht="23.25">
      <c r="A74" s="77" t="s">
        <v>2</v>
      </c>
      <c r="B74" s="68"/>
      <c r="C74" s="68"/>
      <c r="D74" s="68"/>
      <c r="E74" s="69"/>
      <c r="F74" s="69"/>
      <c r="G74" s="69"/>
      <c r="H74" s="69"/>
      <c r="I74" s="69"/>
      <c r="J74" s="83"/>
      <c r="K74" s="85">
        <f>K72+K70+K64+K49+K38</f>
        <v>84452373.09</v>
      </c>
      <c r="L74" s="85">
        <f>L72+L70+L64+L49+L38</f>
        <v>81965548.15</v>
      </c>
      <c r="M74" s="85">
        <f>M72+M70+M64+M49+M38</f>
        <v>81585733.15</v>
      </c>
      <c r="N74" s="18"/>
      <c r="O74" s="19"/>
    </row>
    <row r="75" spans="1:15" ht="23.25">
      <c r="A75" s="87"/>
      <c r="B75" s="70"/>
      <c r="C75" s="70"/>
      <c r="D75" s="70"/>
      <c r="E75" s="70"/>
      <c r="F75" s="70"/>
      <c r="G75" s="70"/>
      <c r="H75" s="70"/>
      <c r="I75" s="70"/>
      <c r="J75" s="88"/>
      <c r="K75" s="27"/>
      <c r="L75" s="80"/>
      <c r="M75" s="80"/>
      <c r="N75" s="18"/>
      <c r="O75" s="19"/>
    </row>
    <row r="76" spans="1:15" ht="23.25">
      <c r="A76" s="77" t="s">
        <v>40</v>
      </c>
      <c r="B76" s="68"/>
      <c r="C76" s="68"/>
      <c r="D76" s="68"/>
      <c r="E76" s="68"/>
      <c r="F76" s="68"/>
      <c r="G76" s="68"/>
      <c r="H76" s="69"/>
      <c r="I76" s="69"/>
      <c r="J76" s="83"/>
      <c r="K76" s="85">
        <f>K33-K74</f>
        <v>-7596930.900000006</v>
      </c>
      <c r="L76" s="85">
        <f>L33-L74</f>
        <v>-6304207.650000006</v>
      </c>
      <c r="M76" s="85">
        <f>M33-M74</f>
        <v>-6303911.260000005</v>
      </c>
      <c r="N76" s="18"/>
      <c r="O76" s="19"/>
    </row>
    <row r="77" spans="1:15" ht="23.25">
      <c r="A77" s="81"/>
      <c r="B77" s="22"/>
      <c r="C77" s="22"/>
      <c r="D77" s="22"/>
      <c r="E77" s="22"/>
      <c r="F77" s="22"/>
      <c r="G77" s="22"/>
      <c r="H77" s="22"/>
      <c r="I77" s="22"/>
      <c r="J77" s="78"/>
      <c r="K77" s="27"/>
      <c r="L77" s="80"/>
      <c r="M77" s="80"/>
      <c r="N77" s="18"/>
      <c r="O77" s="19"/>
    </row>
    <row r="78" spans="1:15" ht="23.25">
      <c r="A78" s="77" t="s">
        <v>41</v>
      </c>
      <c r="B78" s="68"/>
      <c r="C78" s="68"/>
      <c r="D78" s="68"/>
      <c r="E78" s="68"/>
      <c r="F78" s="68"/>
      <c r="G78" s="68"/>
      <c r="H78" s="68"/>
      <c r="I78" s="69"/>
      <c r="J78" s="83"/>
      <c r="K78" s="89">
        <f>+K79-K80</f>
        <v>-732853.1</v>
      </c>
      <c r="L78" s="89">
        <f>+L79-L80</f>
        <v>-542405.6599999999</v>
      </c>
      <c r="M78" s="89">
        <f>+M79-M80</f>
        <v>-343983.74</v>
      </c>
      <c r="N78" s="18"/>
      <c r="O78" s="19"/>
    </row>
    <row r="79" spans="1:15" ht="23.25">
      <c r="A79" s="86" t="s">
        <v>42</v>
      </c>
      <c r="B79" s="23"/>
      <c r="C79" s="23"/>
      <c r="D79" s="23"/>
      <c r="E79" s="23"/>
      <c r="F79" s="23"/>
      <c r="G79" s="23"/>
      <c r="H79" s="23"/>
      <c r="I79" s="23"/>
      <c r="J79" s="90"/>
      <c r="K79" s="49"/>
      <c r="L79" s="91"/>
      <c r="M79" s="92"/>
      <c r="N79" s="18"/>
      <c r="O79" s="19"/>
    </row>
    <row r="80" spans="1:15" ht="23.25">
      <c r="A80" s="82" t="s">
        <v>43</v>
      </c>
      <c r="B80" s="69"/>
      <c r="C80" s="69"/>
      <c r="D80" s="69"/>
      <c r="E80" s="69"/>
      <c r="F80" s="69"/>
      <c r="G80" s="69"/>
      <c r="H80" s="69"/>
      <c r="I80" s="69"/>
      <c r="J80" s="83"/>
      <c r="K80" s="52">
        <f>580703.1+150000+150+1500+500</f>
        <v>732853.1</v>
      </c>
      <c r="L80" s="91">
        <f>390255.66+150000+150+1500+500</f>
        <v>542405.6599999999</v>
      </c>
      <c r="M80" s="91">
        <f>191833.74+150000+150+1500+500</f>
        <v>343983.74</v>
      </c>
      <c r="N80" s="18"/>
      <c r="O80" s="19"/>
    </row>
    <row r="81" spans="1:15" ht="23.25">
      <c r="A81" s="82" t="s">
        <v>44</v>
      </c>
      <c r="B81" s="69"/>
      <c r="C81" s="69"/>
      <c r="D81" s="69"/>
      <c r="E81" s="69"/>
      <c r="F81" s="69"/>
      <c r="G81" s="69"/>
      <c r="H81" s="69"/>
      <c r="I81" s="69"/>
      <c r="J81" s="83"/>
      <c r="K81" s="46"/>
      <c r="L81" s="91"/>
      <c r="M81" s="91"/>
      <c r="N81" s="18"/>
      <c r="O81" s="19"/>
    </row>
    <row r="82" spans="1:15" ht="23.25">
      <c r="A82" s="87"/>
      <c r="B82" s="70"/>
      <c r="C82" s="70"/>
      <c r="D82" s="70"/>
      <c r="E82" s="70"/>
      <c r="F82" s="70"/>
      <c r="G82" s="70"/>
      <c r="H82" s="70"/>
      <c r="I82" s="70"/>
      <c r="J82" s="88"/>
      <c r="K82" s="53"/>
      <c r="L82" s="91"/>
      <c r="M82" s="91"/>
      <c r="N82" s="18"/>
      <c r="O82" s="19"/>
    </row>
    <row r="83" spans="1:15" ht="23.25">
      <c r="A83" s="77" t="s">
        <v>45</v>
      </c>
      <c r="B83" s="68"/>
      <c r="C83" s="68"/>
      <c r="D83" s="68"/>
      <c r="E83" s="68"/>
      <c r="F83" s="68"/>
      <c r="G83" s="68"/>
      <c r="H83" s="68"/>
      <c r="I83" s="68"/>
      <c r="J83" s="93"/>
      <c r="K83" s="89">
        <f>+K84-K85</f>
        <v>0</v>
      </c>
      <c r="L83" s="89">
        <f>+L84-L85</f>
        <v>0</v>
      </c>
      <c r="M83" s="89">
        <f>+M84-M85</f>
        <v>0</v>
      </c>
      <c r="N83" s="18"/>
      <c r="O83" s="19"/>
    </row>
    <row r="84" spans="1:15" ht="23.25">
      <c r="A84" s="86" t="s">
        <v>46</v>
      </c>
      <c r="B84" s="23"/>
      <c r="C84" s="23"/>
      <c r="D84" s="23"/>
      <c r="E84" s="23"/>
      <c r="F84" s="23"/>
      <c r="G84" s="23"/>
      <c r="H84" s="23"/>
      <c r="I84" s="23"/>
      <c r="J84" s="90"/>
      <c r="K84" s="49"/>
      <c r="L84" s="91"/>
      <c r="M84" s="94"/>
      <c r="N84" s="18"/>
      <c r="O84" s="19"/>
    </row>
    <row r="85" spans="1:15" ht="23.25">
      <c r="A85" s="82" t="s">
        <v>47</v>
      </c>
      <c r="B85" s="69"/>
      <c r="C85" s="69"/>
      <c r="D85" s="69"/>
      <c r="E85" s="69"/>
      <c r="F85" s="69"/>
      <c r="G85" s="69"/>
      <c r="H85" s="69"/>
      <c r="I85" s="69"/>
      <c r="J85" s="83"/>
      <c r="K85" s="46"/>
      <c r="L85" s="91"/>
      <c r="M85" s="91"/>
      <c r="N85" s="18"/>
      <c r="O85" s="19"/>
    </row>
    <row r="86" spans="1:15" ht="23.25">
      <c r="A86" s="87"/>
      <c r="B86" s="70"/>
      <c r="C86" s="70"/>
      <c r="D86" s="70"/>
      <c r="E86" s="70"/>
      <c r="F86" s="70"/>
      <c r="G86" s="70"/>
      <c r="H86" s="70"/>
      <c r="I86" s="70"/>
      <c r="J86" s="88"/>
      <c r="K86" s="53"/>
      <c r="L86" s="91"/>
      <c r="M86" s="91"/>
      <c r="N86" s="18"/>
      <c r="O86" s="19"/>
    </row>
    <row r="87" spans="1:15" ht="23.25">
      <c r="A87" s="77" t="s">
        <v>3</v>
      </c>
      <c r="B87" s="68"/>
      <c r="C87" s="68"/>
      <c r="D87" s="68"/>
      <c r="E87" s="68"/>
      <c r="F87" s="68"/>
      <c r="G87" s="68"/>
      <c r="H87" s="68"/>
      <c r="I87" s="68"/>
      <c r="J87" s="93"/>
      <c r="K87" s="89">
        <f>+K88-K89</f>
        <v>0</v>
      </c>
      <c r="L87" s="89">
        <f>+L88-L89</f>
        <v>0</v>
      </c>
      <c r="M87" s="89">
        <f>+M88-M89</f>
        <v>0</v>
      </c>
      <c r="N87" s="18"/>
      <c r="O87" s="19"/>
    </row>
    <row r="88" spans="1:15" ht="23.25">
      <c r="A88" s="82" t="s">
        <v>48</v>
      </c>
      <c r="B88" s="69"/>
      <c r="C88" s="69"/>
      <c r="D88" s="69"/>
      <c r="E88" s="69"/>
      <c r="F88" s="69"/>
      <c r="G88" s="69"/>
      <c r="H88" s="69"/>
      <c r="I88" s="69"/>
      <c r="J88" s="83"/>
      <c r="K88" s="46"/>
      <c r="L88" s="91"/>
      <c r="M88" s="91"/>
      <c r="N88" s="18"/>
      <c r="O88" s="19"/>
    </row>
    <row r="89" spans="1:15" ht="23.25">
      <c r="A89" s="82" t="s">
        <v>49</v>
      </c>
      <c r="B89" s="69"/>
      <c r="C89" s="69"/>
      <c r="D89" s="69"/>
      <c r="E89" s="69"/>
      <c r="F89" s="69"/>
      <c r="G89" s="69"/>
      <c r="H89" s="69"/>
      <c r="I89" s="69"/>
      <c r="J89" s="83"/>
      <c r="K89" s="46"/>
      <c r="L89" s="91"/>
      <c r="M89" s="91"/>
      <c r="N89" s="18"/>
      <c r="O89" s="19"/>
    </row>
    <row r="90" spans="1:15" ht="23.25">
      <c r="A90" s="82"/>
      <c r="B90" s="69"/>
      <c r="C90" s="69"/>
      <c r="D90" s="69"/>
      <c r="E90" s="69"/>
      <c r="F90" s="69"/>
      <c r="G90" s="69"/>
      <c r="H90" s="69"/>
      <c r="I90" s="69"/>
      <c r="J90" s="83"/>
      <c r="K90" s="46"/>
      <c r="L90" s="91"/>
      <c r="M90" s="91"/>
      <c r="N90" s="18"/>
      <c r="O90" s="19"/>
    </row>
    <row r="91" spans="1:15" ht="23.25">
      <c r="A91" s="77" t="s">
        <v>4</v>
      </c>
      <c r="B91" s="68"/>
      <c r="C91" s="68"/>
      <c r="D91" s="68"/>
      <c r="E91" s="68"/>
      <c r="F91" s="68"/>
      <c r="G91" s="68"/>
      <c r="H91" s="68"/>
      <c r="I91" s="68"/>
      <c r="J91" s="93"/>
      <c r="K91" s="89">
        <v>-20000</v>
      </c>
      <c r="L91" s="89">
        <v>-20000</v>
      </c>
      <c r="M91" s="89">
        <v>-20000</v>
      </c>
      <c r="N91" s="18"/>
      <c r="O91" s="19"/>
    </row>
    <row r="92" spans="1:15" ht="23.25">
      <c r="A92" s="77"/>
      <c r="B92" s="68"/>
      <c r="C92" s="68"/>
      <c r="D92" s="68"/>
      <c r="E92" s="68"/>
      <c r="F92" s="68"/>
      <c r="G92" s="68"/>
      <c r="H92" s="68"/>
      <c r="I92" s="68"/>
      <c r="J92" s="93"/>
      <c r="K92" s="56"/>
      <c r="L92" s="89"/>
      <c r="M92" s="89"/>
      <c r="N92" s="18"/>
      <c r="O92" s="19"/>
    </row>
    <row r="93" spans="1:15" ht="23.25">
      <c r="A93" s="77" t="s">
        <v>5</v>
      </c>
      <c r="B93" s="68"/>
      <c r="C93" s="68"/>
      <c r="D93" s="68"/>
      <c r="E93" s="68"/>
      <c r="F93" s="68"/>
      <c r="G93" s="68"/>
      <c r="H93" s="68"/>
      <c r="I93" s="68"/>
      <c r="J93" s="93"/>
      <c r="K93" s="56"/>
      <c r="L93" s="89"/>
      <c r="M93" s="89"/>
      <c r="N93" s="18"/>
      <c r="O93" s="19"/>
    </row>
    <row r="94" spans="1:15" ht="23.25">
      <c r="A94" s="77"/>
      <c r="B94" s="68"/>
      <c r="C94" s="68"/>
      <c r="D94" s="68"/>
      <c r="E94" s="68"/>
      <c r="F94" s="68"/>
      <c r="G94" s="68"/>
      <c r="H94" s="68"/>
      <c r="I94" s="68"/>
      <c r="J94" s="93"/>
      <c r="K94" s="56"/>
      <c r="L94" s="89"/>
      <c r="M94" s="89"/>
      <c r="N94" s="18"/>
      <c r="O94" s="19"/>
    </row>
    <row r="95" spans="1:15" ht="23.25">
      <c r="A95" s="208" t="s">
        <v>50</v>
      </c>
      <c r="B95" s="209"/>
      <c r="C95" s="209"/>
      <c r="D95" s="209"/>
      <c r="E95" s="209"/>
      <c r="F95" s="209"/>
      <c r="G95" s="209"/>
      <c r="H95" s="209"/>
      <c r="I95" s="209"/>
      <c r="J95" s="210"/>
      <c r="K95" s="95">
        <v>8349784</v>
      </c>
      <c r="L95" s="89">
        <f>7416613.31-550000</f>
        <v>6866613.31</v>
      </c>
      <c r="M95" s="89">
        <f>7217895-550000</f>
        <v>6667895</v>
      </c>
      <c r="N95" s="18"/>
      <c r="O95" s="19"/>
    </row>
    <row r="96" spans="1:15" ht="23.25">
      <c r="A96" s="77"/>
      <c r="B96" s="68"/>
      <c r="C96" s="68"/>
      <c r="D96" s="68"/>
      <c r="E96" s="68"/>
      <c r="F96" s="68"/>
      <c r="G96" s="68"/>
      <c r="H96" s="68"/>
      <c r="I96" s="68"/>
      <c r="J96" s="93"/>
      <c r="K96" s="56"/>
      <c r="L96" s="96"/>
      <c r="M96" s="96"/>
      <c r="N96" s="18"/>
      <c r="O96" s="19"/>
    </row>
    <row r="97" spans="1:15" ht="23.25">
      <c r="A97" s="97" t="s">
        <v>6</v>
      </c>
      <c r="B97" s="98"/>
      <c r="C97" s="98"/>
      <c r="D97" s="99"/>
      <c r="E97" s="99"/>
      <c r="F97" s="99"/>
      <c r="G97" s="99"/>
      <c r="H97" s="99"/>
      <c r="I97" s="99"/>
      <c r="J97" s="100"/>
      <c r="K97" s="101">
        <f>K76+K78+K83+K87+K91+K95</f>
        <v>0</v>
      </c>
      <c r="L97" s="101">
        <f>L76+L78+L83+L87+L91+L95</f>
        <v>0</v>
      </c>
      <c r="M97" s="101">
        <f>M76+M78+M91+M95</f>
        <v>0</v>
      </c>
      <c r="N97" s="18"/>
      <c r="O97" s="19"/>
    </row>
    <row r="98" spans="13:15" ht="15.75">
      <c r="M98" s="17"/>
      <c r="N98" s="18"/>
      <c r="O98" s="19"/>
    </row>
    <row r="99" spans="13:15" ht="15.75">
      <c r="M99" s="17"/>
      <c r="N99" s="18"/>
      <c r="O99" s="19"/>
    </row>
    <row r="100" spans="13:15" ht="15.75">
      <c r="M100" s="17"/>
      <c r="N100" s="18"/>
      <c r="O100" s="19"/>
    </row>
    <row r="101" spans="13:15" ht="15.75">
      <c r="M101" s="17"/>
      <c r="N101" s="18"/>
      <c r="O101" s="19"/>
    </row>
    <row r="102" spans="13:15" ht="15.75">
      <c r="M102" s="17"/>
      <c r="N102" s="18"/>
      <c r="O102" s="19"/>
    </row>
    <row r="103" spans="13:15" ht="15.75">
      <c r="M103" s="17"/>
      <c r="N103" s="18"/>
      <c r="O103" s="19"/>
    </row>
    <row r="104" spans="13:15" ht="15.75">
      <c r="M104" s="17"/>
      <c r="N104" s="18"/>
      <c r="O104" s="19"/>
    </row>
    <row r="105" spans="13:15" ht="15.75">
      <c r="M105" s="17"/>
      <c r="N105" s="18"/>
      <c r="O105" s="19"/>
    </row>
    <row r="106" spans="13:15" ht="15.75">
      <c r="M106" s="17"/>
      <c r="N106" s="18"/>
      <c r="O106" s="19"/>
    </row>
    <row r="107" spans="13:15" ht="15.75">
      <c r="M107" s="17"/>
      <c r="N107" s="18"/>
      <c r="O107" s="19"/>
    </row>
    <row r="108" spans="13:15" ht="15.75">
      <c r="M108" s="17"/>
      <c r="N108" s="18"/>
      <c r="O108" s="19"/>
    </row>
    <row r="109" spans="13:15" ht="15.75">
      <c r="M109" s="17"/>
      <c r="N109" s="18"/>
      <c r="O109" s="19"/>
    </row>
    <row r="110" spans="13:15" ht="15.75">
      <c r="M110" s="17"/>
      <c r="N110" s="18"/>
      <c r="O110" s="19"/>
    </row>
    <row r="111" spans="13:15" ht="15.75">
      <c r="M111" s="17"/>
      <c r="N111" s="18"/>
      <c r="O111" s="19"/>
    </row>
    <row r="112" spans="13:15" ht="15.75">
      <c r="M112" s="17"/>
      <c r="N112" s="18"/>
      <c r="O112" s="19"/>
    </row>
    <row r="113" spans="13:15" ht="15.75">
      <c r="M113" s="17"/>
      <c r="N113" s="18"/>
      <c r="O113" s="19"/>
    </row>
    <row r="114" spans="13:15" ht="15.75">
      <c r="M114" s="17"/>
      <c r="N114" s="18"/>
      <c r="O114" s="19"/>
    </row>
    <row r="115" spans="13:15" ht="15.75">
      <c r="M115" s="17"/>
      <c r="N115" s="18"/>
      <c r="O115" s="19"/>
    </row>
    <row r="116" spans="13:15" ht="15.75">
      <c r="M116" s="17"/>
      <c r="N116" s="18"/>
      <c r="O116" s="19"/>
    </row>
    <row r="117" spans="13:15" ht="15.75">
      <c r="M117" s="17"/>
      <c r="N117" s="18"/>
      <c r="O117" s="19"/>
    </row>
    <row r="118" spans="13:15" ht="15.75">
      <c r="M118" s="17"/>
      <c r="N118" s="18"/>
      <c r="O118" s="19"/>
    </row>
    <row r="119" spans="13:15" ht="15.75">
      <c r="M119" s="17"/>
      <c r="N119" s="18"/>
      <c r="O119" s="19"/>
    </row>
    <row r="120" spans="13:15" ht="15.75">
      <c r="M120" s="17"/>
      <c r="N120" s="18"/>
      <c r="O120" s="19"/>
    </row>
    <row r="121" spans="13:15" ht="15.75">
      <c r="M121" s="17"/>
      <c r="N121" s="18"/>
      <c r="O121" s="19"/>
    </row>
    <row r="122" spans="13:15" ht="15.75">
      <c r="M122" s="17"/>
      <c r="N122" s="18"/>
      <c r="O122" s="19"/>
    </row>
    <row r="123" spans="13:15" ht="15.75">
      <c r="M123" s="17"/>
      <c r="N123" s="18"/>
      <c r="O123" s="19"/>
    </row>
    <row r="124" spans="13:15" ht="15.75">
      <c r="M124" s="17"/>
      <c r="N124" s="18"/>
      <c r="O124" s="19"/>
    </row>
    <row r="125" spans="13:15" ht="15.75">
      <c r="M125" s="17"/>
      <c r="N125" s="18"/>
      <c r="O125" s="19"/>
    </row>
    <row r="126" spans="13:15" ht="15.75">
      <c r="M126" s="17"/>
      <c r="N126" s="18"/>
      <c r="O126" s="19"/>
    </row>
    <row r="127" spans="13:15" ht="15.75">
      <c r="M127" s="17"/>
      <c r="N127" s="18"/>
      <c r="O127" s="19"/>
    </row>
    <row r="128" spans="13:15" ht="15.75">
      <c r="M128" s="17"/>
      <c r="N128" s="18"/>
      <c r="O128" s="19"/>
    </row>
    <row r="129" spans="13:15" ht="15.75">
      <c r="M129" s="17"/>
      <c r="N129" s="18"/>
      <c r="O129" s="19"/>
    </row>
    <row r="130" spans="13:15" ht="15.75">
      <c r="M130" s="17"/>
      <c r="N130" s="18"/>
      <c r="O130" s="19"/>
    </row>
    <row r="131" spans="13:15" ht="15.75">
      <c r="M131" s="17"/>
      <c r="N131" s="18"/>
      <c r="O131" s="19"/>
    </row>
    <row r="132" spans="13:15" ht="15.75">
      <c r="M132" s="17"/>
      <c r="N132" s="18"/>
      <c r="O132" s="19"/>
    </row>
    <row r="133" spans="13:15" ht="15.75">
      <c r="M133" s="17"/>
      <c r="N133" s="18"/>
      <c r="O133" s="19"/>
    </row>
    <row r="134" spans="13:15" ht="15.75">
      <c r="M134" s="17"/>
      <c r="N134" s="18"/>
      <c r="O134" s="19"/>
    </row>
    <row r="135" spans="13:15" ht="15.75">
      <c r="M135" s="17"/>
      <c r="N135" s="18"/>
      <c r="O135" s="19"/>
    </row>
    <row r="136" spans="13:15" ht="15.75">
      <c r="M136" s="17"/>
      <c r="N136" s="18"/>
      <c r="O136" s="19"/>
    </row>
    <row r="137" spans="13:15" ht="15.75">
      <c r="M137" s="17"/>
      <c r="N137" s="18"/>
      <c r="O137" s="19"/>
    </row>
    <row r="138" spans="13:15" ht="15.75">
      <c r="M138" s="17"/>
      <c r="N138" s="18"/>
      <c r="O138" s="19"/>
    </row>
    <row r="139" spans="13:15" ht="15.75">
      <c r="M139" s="17"/>
      <c r="N139" s="18"/>
      <c r="O139" s="19"/>
    </row>
    <row r="140" spans="13:15" ht="15.75">
      <c r="M140" s="17"/>
      <c r="N140" s="18"/>
      <c r="O140" s="19"/>
    </row>
    <row r="141" spans="13:15" ht="15.75">
      <c r="M141" s="17"/>
      <c r="N141" s="18"/>
      <c r="O141" s="19"/>
    </row>
    <row r="142" spans="13:15" ht="15.75">
      <c r="M142" s="17"/>
      <c r="N142" s="18"/>
      <c r="O142" s="19"/>
    </row>
    <row r="143" spans="13:15" ht="15.75">
      <c r="M143" s="17"/>
      <c r="N143" s="18"/>
      <c r="O143" s="19"/>
    </row>
    <row r="144" spans="13:15" ht="15.75">
      <c r="M144" s="17"/>
      <c r="N144" s="18"/>
      <c r="O144" s="19"/>
    </row>
    <row r="145" spans="13:15" ht="15.75">
      <c r="M145" s="17"/>
      <c r="N145" s="18"/>
      <c r="O145" s="19"/>
    </row>
    <row r="146" spans="13:15" ht="15.75">
      <c r="M146" s="17"/>
      <c r="N146" s="18"/>
      <c r="O146" s="19"/>
    </row>
    <row r="147" spans="13:15" ht="15.75">
      <c r="M147" s="17"/>
      <c r="N147" s="18"/>
      <c r="O147" s="19"/>
    </row>
    <row r="148" spans="13:15" ht="15.75">
      <c r="M148" s="17"/>
      <c r="N148" s="18"/>
      <c r="O148" s="19"/>
    </row>
    <row r="149" spans="13:15" ht="15.75">
      <c r="M149" s="17"/>
      <c r="N149" s="18"/>
      <c r="O149" s="19"/>
    </row>
    <row r="150" spans="13:15" ht="15.75">
      <c r="M150" s="17"/>
      <c r="N150" s="18"/>
      <c r="O150" s="19"/>
    </row>
    <row r="151" spans="13:15" ht="15.75">
      <c r="M151" s="17"/>
      <c r="N151" s="18"/>
      <c r="O151" s="19"/>
    </row>
    <row r="152" spans="13:15" ht="15.75">
      <c r="M152" s="17"/>
      <c r="N152" s="18"/>
      <c r="O152" s="19"/>
    </row>
    <row r="153" spans="13:15" ht="15.75">
      <c r="M153" s="17"/>
      <c r="N153" s="18"/>
      <c r="O153" s="19"/>
    </row>
    <row r="154" spans="13:15" ht="15.75">
      <c r="M154" s="17"/>
      <c r="N154" s="18"/>
      <c r="O154" s="19"/>
    </row>
    <row r="155" spans="13:15" ht="15.75">
      <c r="M155" s="17"/>
      <c r="N155" s="18"/>
      <c r="O155" s="19"/>
    </row>
    <row r="156" spans="13:15" ht="15.75">
      <c r="M156" s="17"/>
      <c r="N156" s="18"/>
      <c r="O156" s="19"/>
    </row>
    <row r="157" spans="13:15" ht="15.75">
      <c r="M157" s="17"/>
      <c r="N157" s="18"/>
      <c r="O157" s="19"/>
    </row>
    <row r="158" spans="13:15" ht="15.75">
      <c r="M158" s="17"/>
      <c r="N158" s="18"/>
      <c r="O158" s="19"/>
    </row>
    <row r="159" spans="13:15" ht="15.75">
      <c r="M159" s="17"/>
      <c r="N159" s="18"/>
      <c r="O159" s="19"/>
    </row>
    <row r="160" spans="13:15" ht="15.75">
      <c r="M160" s="17"/>
      <c r="N160" s="18"/>
      <c r="O160" s="19"/>
    </row>
    <row r="161" spans="13:15" ht="15.75">
      <c r="M161" s="17"/>
      <c r="N161" s="18"/>
      <c r="O161" s="19"/>
    </row>
    <row r="162" spans="13:15" ht="15.75">
      <c r="M162" s="17"/>
      <c r="N162" s="18"/>
      <c r="O162" s="19"/>
    </row>
    <row r="163" spans="13:15" ht="15.75">
      <c r="M163" s="17"/>
      <c r="N163" s="18"/>
      <c r="O163" s="19"/>
    </row>
    <row r="164" spans="13:15" ht="15.75">
      <c r="M164" s="17"/>
      <c r="N164" s="18"/>
      <c r="O164" s="19"/>
    </row>
    <row r="165" spans="13:15" ht="15.75">
      <c r="M165" s="17"/>
      <c r="N165" s="18"/>
      <c r="O165" s="19"/>
    </row>
    <row r="166" spans="13:15" ht="15.75">
      <c r="M166" s="17"/>
      <c r="N166" s="18"/>
      <c r="O166" s="19"/>
    </row>
    <row r="167" spans="13:15" ht="15.75">
      <c r="M167" s="17"/>
      <c r="N167" s="18"/>
      <c r="O167" s="19"/>
    </row>
    <row r="168" spans="13:15" ht="15.75">
      <c r="M168" s="17"/>
      <c r="N168" s="18"/>
      <c r="O168" s="19"/>
    </row>
    <row r="169" spans="13:15" ht="15.75">
      <c r="M169" s="17"/>
      <c r="N169" s="18"/>
      <c r="O169" s="19"/>
    </row>
    <row r="170" spans="13:15" ht="15.75">
      <c r="M170" s="17"/>
      <c r="N170" s="18"/>
      <c r="O170" s="19"/>
    </row>
    <row r="171" spans="13:15" ht="15.75">
      <c r="M171" s="17"/>
      <c r="N171" s="18"/>
      <c r="O171" s="19"/>
    </row>
    <row r="172" spans="13:15" ht="15.75">
      <c r="M172" s="17"/>
      <c r="N172" s="18"/>
      <c r="O172" s="19"/>
    </row>
    <row r="173" spans="13:15" ht="15.75">
      <c r="M173" s="17"/>
      <c r="N173" s="18"/>
      <c r="O173" s="19"/>
    </row>
    <row r="174" spans="13:15" ht="15.75">
      <c r="M174" s="17"/>
      <c r="N174" s="18"/>
      <c r="O174" s="19"/>
    </row>
    <row r="175" spans="13:15" ht="15.75">
      <c r="M175" s="17"/>
      <c r="N175" s="18"/>
      <c r="O175" s="19"/>
    </row>
    <row r="176" spans="13:15" ht="15.75">
      <c r="M176" s="17"/>
      <c r="N176" s="18"/>
      <c r="O176" s="19"/>
    </row>
    <row r="177" spans="13:15" ht="15.75">
      <c r="M177" s="17"/>
      <c r="N177" s="18"/>
      <c r="O177" s="19"/>
    </row>
    <row r="178" spans="13:15" ht="15.75">
      <c r="M178" s="17"/>
      <c r="N178" s="18"/>
      <c r="O178" s="19"/>
    </row>
    <row r="179" spans="13:15" ht="15.75">
      <c r="M179" s="17"/>
      <c r="N179" s="18"/>
      <c r="O179" s="19"/>
    </row>
    <row r="180" spans="13:15" ht="15.75">
      <c r="M180" s="17"/>
      <c r="N180" s="18"/>
      <c r="O180" s="19"/>
    </row>
    <row r="181" spans="13:15" ht="15.75">
      <c r="M181" s="17"/>
      <c r="N181" s="18"/>
      <c r="O181" s="19"/>
    </row>
    <row r="182" spans="13:15" ht="15.75">
      <c r="M182" s="17"/>
      <c r="N182" s="18"/>
      <c r="O182" s="19"/>
    </row>
    <row r="183" spans="13:15" ht="15.75">
      <c r="M183" s="17"/>
      <c r="N183" s="18"/>
      <c r="O183" s="19"/>
    </row>
    <row r="184" spans="13:15" ht="15.75">
      <c r="M184" s="17"/>
      <c r="N184" s="18"/>
      <c r="O184" s="19"/>
    </row>
    <row r="185" spans="13:15" ht="15.75">
      <c r="M185" s="17"/>
      <c r="N185" s="18"/>
      <c r="O185" s="19"/>
    </row>
    <row r="186" spans="13:15" ht="15.75">
      <c r="M186" s="17"/>
      <c r="N186" s="18"/>
      <c r="O186" s="19"/>
    </row>
    <row r="187" spans="13:15" ht="15.75">
      <c r="M187" s="17"/>
      <c r="N187" s="18"/>
      <c r="O187" s="19"/>
    </row>
    <row r="188" spans="13:15" ht="15.75">
      <c r="M188" s="17"/>
      <c r="N188" s="18"/>
      <c r="O188" s="19"/>
    </row>
    <row r="189" spans="13:15" ht="15.75">
      <c r="M189" s="17"/>
      <c r="N189" s="18"/>
      <c r="O189" s="19"/>
    </row>
    <row r="190" spans="13:15" ht="15.75">
      <c r="M190" s="17"/>
      <c r="N190" s="18"/>
      <c r="O190" s="19"/>
    </row>
    <row r="191" spans="13:15" ht="15.75">
      <c r="M191" s="17"/>
      <c r="N191" s="18"/>
      <c r="O191" s="19"/>
    </row>
    <row r="192" spans="13:15" ht="15.75">
      <c r="M192" s="17"/>
      <c r="N192" s="18"/>
      <c r="O192" s="19"/>
    </row>
    <row r="193" spans="13:15" ht="15.75">
      <c r="M193" s="17"/>
      <c r="N193" s="18"/>
      <c r="O193" s="19"/>
    </row>
    <row r="194" spans="13:15" ht="15.75">
      <c r="M194" s="17"/>
      <c r="N194" s="18"/>
      <c r="O194" s="19"/>
    </row>
    <row r="195" spans="13:15" ht="15.75">
      <c r="M195" s="17"/>
      <c r="N195" s="18"/>
      <c r="O195" s="19"/>
    </row>
    <row r="196" spans="13:15" ht="15.75">
      <c r="M196" s="17"/>
      <c r="N196" s="18"/>
      <c r="O196" s="19"/>
    </row>
    <row r="197" spans="13:15" ht="15.75">
      <c r="M197" s="17"/>
      <c r="N197" s="18"/>
      <c r="O197" s="19"/>
    </row>
    <row r="198" spans="13:15" ht="15.75">
      <c r="M198" s="17"/>
      <c r="N198" s="18"/>
      <c r="O198" s="19"/>
    </row>
    <row r="199" spans="13:15" ht="15.75">
      <c r="M199" s="17"/>
      <c r="N199" s="18"/>
      <c r="O199" s="19"/>
    </row>
    <row r="200" spans="13:15" ht="15.75">
      <c r="M200" s="17"/>
      <c r="N200" s="18"/>
      <c r="O200" s="19"/>
    </row>
    <row r="201" spans="13:15" ht="15.75">
      <c r="M201" s="17"/>
      <c r="N201" s="18"/>
      <c r="O201" s="19"/>
    </row>
    <row r="202" spans="13:15" ht="15.75">
      <c r="M202" s="17"/>
      <c r="N202" s="18"/>
      <c r="O202" s="19"/>
    </row>
    <row r="203" spans="13:15" ht="15.75">
      <c r="M203" s="17"/>
      <c r="N203" s="18"/>
      <c r="O203" s="19"/>
    </row>
    <row r="204" spans="13:15" ht="15.75">
      <c r="M204" s="17"/>
      <c r="N204" s="18"/>
      <c r="O204" s="19"/>
    </row>
    <row r="205" spans="13:15" ht="15.75">
      <c r="M205" s="17"/>
      <c r="N205" s="18"/>
      <c r="O205" s="19"/>
    </row>
    <row r="206" spans="13:15" ht="15.75">
      <c r="M206" s="17"/>
      <c r="N206" s="18"/>
      <c r="O206" s="19"/>
    </row>
    <row r="207" spans="13:15" ht="15.75">
      <c r="M207" s="17"/>
      <c r="N207" s="18"/>
      <c r="O207" s="19"/>
    </row>
    <row r="208" spans="13:15" ht="15.75">
      <c r="M208" s="17"/>
      <c r="N208" s="18"/>
      <c r="O208" s="19"/>
    </row>
    <row r="209" spans="13:15" ht="15.75">
      <c r="M209" s="17"/>
      <c r="N209" s="18"/>
      <c r="O209" s="19"/>
    </row>
    <row r="210" spans="13:15" ht="15.75">
      <c r="M210" s="17"/>
      <c r="N210" s="18"/>
      <c r="O210" s="19"/>
    </row>
    <row r="211" spans="13:15" ht="15.75">
      <c r="M211" s="17"/>
      <c r="N211" s="18"/>
      <c r="O211" s="19"/>
    </row>
    <row r="212" spans="13:15" ht="15.75">
      <c r="M212" s="17"/>
      <c r="N212" s="18"/>
      <c r="O212" s="19"/>
    </row>
    <row r="213" spans="13:15" ht="15.75">
      <c r="M213" s="17"/>
      <c r="N213" s="18"/>
      <c r="O213" s="19"/>
    </row>
    <row r="214" spans="13:15" ht="15.75">
      <c r="M214" s="17"/>
      <c r="N214" s="18"/>
      <c r="O214" s="19"/>
    </row>
    <row r="215" spans="13:15" ht="15.75">
      <c r="M215" s="17"/>
      <c r="N215" s="18"/>
      <c r="O215" s="19"/>
    </row>
    <row r="216" spans="13:15" ht="15.75">
      <c r="M216" s="17"/>
      <c r="N216" s="18"/>
      <c r="O216" s="19"/>
    </row>
    <row r="217" spans="13:15" ht="15.75">
      <c r="M217" s="17"/>
      <c r="N217" s="18"/>
      <c r="O217" s="19"/>
    </row>
    <row r="218" spans="13:15" ht="15.75">
      <c r="M218" s="17"/>
      <c r="N218" s="18"/>
      <c r="O218" s="19"/>
    </row>
    <row r="219" spans="13:15" ht="15.75">
      <c r="M219" s="17"/>
      <c r="N219" s="18"/>
      <c r="O219" s="19"/>
    </row>
    <row r="220" spans="13:15" ht="15.75">
      <c r="M220" s="17"/>
      <c r="N220" s="18"/>
      <c r="O220" s="19"/>
    </row>
    <row r="221" spans="13:15" ht="15.75">
      <c r="M221" s="17"/>
      <c r="N221" s="18"/>
      <c r="O221" s="19"/>
    </row>
    <row r="222" spans="13:15" ht="15.75">
      <c r="M222" s="17"/>
      <c r="N222" s="18"/>
      <c r="O222" s="19"/>
    </row>
    <row r="223" spans="13:15" ht="15.75">
      <c r="M223" s="17"/>
      <c r="N223" s="18"/>
      <c r="O223" s="19"/>
    </row>
    <row r="224" spans="13:15" ht="15.75">
      <c r="M224" s="17"/>
      <c r="N224" s="18"/>
      <c r="O224" s="19"/>
    </row>
    <row r="225" spans="13:15" ht="15.75">
      <c r="M225" s="17"/>
      <c r="N225" s="18"/>
      <c r="O225" s="19"/>
    </row>
    <row r="226" spans="13:15" ht="15.75">
      <c r="M226" s="17"/>
      <c r="N226" s="18"/>
      <c r="O226" s="19"/>
    </row>
    <row r="227" spans="13:15" ht="15.75">
      <c r="M227" s="17"/>
      <c r="N227" s="18"/>
      <c r="O227" s="19"/>
    </row>
    <row r="228" spans="13:15" ht="15.75">
      <c r="M228" s="17"/>
      <c r="N228" s="18"/>
      <c r="O228" s="19"/>
    </row>
    <row r="229" spans="13:15" ht="15.75">
      <c r="M229" s="17"/>
      <c r="N229" s="18"/>
      <c r="O229" s="19"/>
    </row>
    <row r="230" spans="13:15" ht="15.75">
      <c r="M230" s="17"/>
      <c r="N230" s="18"/>
      <c r="O230" s="19"/>
    </row>
    <row r="231" spans="13:15" ht="15.75">
      <c r="M231" s="17"/>
      <c r="N231" s="18"/>
      <c r="O231" s="19"/>
    </row>
    <row r="232" spans="13:15" ht="15.75">
      <c r="M232" s="17"/>
      <c r="N232" s="18"/>
      <c r="O232" s="19"/>
    </row>
    <row r="233" spans="13:15" ht="15.75">
      <c r="M233" s="17"/>
      <c r="N233" s="18"/>
      <c r="O233" s="19"/>
    </row>
    <row r="234" spans="13:15" ht="15.75">
      <c r="M234" s="17"/>
      <c r="N234" s="18"/>
      <c r="O234" s="19"/>
    </row>
    <row r="235" spans="13:15" ht="15.75">
      <c r="M235" s="17"/>
      <c r="N235" s="18"/>
      <c r="O235" s="19"/>
    </row>
    <row r="236" spans="13:15" ht="15.75">
      <c r="M236" s="17"/>
      <c r="N236" s="18"/>
      <c r="O236" s="19"/>
    </row>
    <row r="237" spans="13:15" ht="15.75">
      <c r="M237" s="17"/>
      <c r="N237" s="18"/>
      <c r="O237" s="19"/>
    </row>
    <row r="238" spans="13:15" ht="15.75">
      <c r="M238" s="17"/>
      <c r="N238" s="18"/>
      <c r="O238" s="19"/>
    </row>
    <row r="239" spans="13:15" ht="15.75">
      <c r="M239" s="17"/>
      <c r="N239" s="18"/>
      <c r="O239" s="19"/>
    </row>
    <row r="240" spans="13:15" ht="15.75">
      <c r="M240" s="17"/>
      <c r="N240" s="18"/>
      <c r="O240" s="19"/>
    </row>
    <row r="241" spans="13:15" ht="15.75">
      <c r="M241" s="17"/>
      <c r="N241" s="18"/>
      <c r="O241" s="19"/>
    </row>
    <row r="242" spans="13:15" ht="15.75">
      <c r="M242" s="17"/>
      <c r="N242" s="18"/>
      <c r="O242" s="19"/>
    </row>
    <row r="243" spans="13:15" ht="15.75">
      <c r="M243" s="17"/>
      <c r="N243" s="18"/>
      <c r="O243" s="19"/>
    </row>
    <row r="244" spans="13:15" ht="15.75">
      <c r="M244" s="17"/>
      <c r="N244" s="18"/>
      <c r="O244" s="19"/>
    </row>
    <row r="245" spans="13:15" ht="15.75">
      <c r="M245" s="17"/>
      <c r="N245" s="18"/>
      <c r="O245" s="19"/>
    </row>
    <row r="246" spans="13:15" ht="15.75">
      <c r="M246" s="17"/>
      <c r="N246" s="18"/>
      <c r="O246" s="19"/>
    </row>
    <row r="247" spans="13:15" ht="15.75">
      <c r="M247" s="17"/>
      <c r="N247" s="18"/>
      <c r="O247" s="19"/>
    </row>
    <row r="248" spans="13:15" ht="15.75">
      <c r="M248" s="17"/>
      <c r="N248" s="18"/>
      <c r="O248" s="19"/>
    </row>
    <row r="249" spans="13:15" ht="15.75">
      <c r="M249" s="17"/>
      <c r="N249" s="18"/>
      <c r="O249" s="19"/>
    </row>
    <row r="250" spans="13:15" ht="15.75">
      <c r="M250" s="17"/>
      <c r="N250" s="18"/>
      <c r="O250" s="19"/>
    </row>
    <row r="251" spans="13:15" ht="15.75">
      <c r="M251" s="17"/>
      <c r="N251" s="18"/>
      <c r="O251" s="19"/>
    </row>
    <row r="252" spans="13:15" ht="15.75">
      <c r="M252" s="17"/>
      <c r="N252" s="18"/>
      <c r="O252" s="19"/>
    </row>
    <row r="253" spans="13:15" ht="15.75">
      <c r="M253" s="17"/>
      <c r="N253" s="18"/>
      <c r="O253" s="19"/>
    </row>
    <row r="254" spans="13:15" ht="15.75">
      <c r="M254" s="17"/>
      <c r="N254" s="18"/>
      <c r="O254" s="19"/>
    </row>
    <row r="255" spans="13:15" ht="15.75">
      <c r="M255" s="17"/>
      <c r="N255" s="18"/>
      <c r="O255" s="19"/>
    </row>
    <row r="256" spans="13:15" ht="15.75">
      <c r="M256" s="17"/>
      <c r="N256" s="18"/>
      <c r="O256" s="19"/>
    </row>
    <row r="257" spans="13:15" ht="15.75">
      <c r="M257" s="17"/>
      <c r="N257" s="18"/>
      <c r="O257" s="19"/>
    </row>
    <row r="258" spans="13:15" ht="15.75">
      <c r="M258" s="17"/>
      <c r="N258" s="18"/>
      <c r="O258" s="19"/>
    </row>
    <row r="259" spans="13:15" ht="15.75">
      <c r="M259" s="17"/>
      <c r="N259" s="18"/>
      <c r="O259" s="19"/>
    </row>
    <row r="260" spans="13:15" ht="15.75">
      <c r="M260" s="17"/>
      <c r="N260" s="18"/>
      <c r="O260" s="19"/>
    </row>
    <row r="261" spans="13:15" ht="15.75">
      <c r="M261" s="17"/>
      <c r="N261" s="18"/>
      <c r="O261" s="19"/>
    </row>
    <row r="262" spans="13:15" ht="15.75">
      <c r="M262" s="17"/>
      <c r="N262" s="18"/>
      <c r="O262" s="19"/>
    </row>
    <row r="263" spans="13:15" ht="15.75">
      <c r="M263" s="17"/>
      <c r="N263" s="18"/>
      <c r="O263" s="19"/>
    </row>
    <row r="264" spans="13:15" ht="15.75">
      <c r="M264" s="17"/>
      <c r="N264" s="18"/>
      <c r="O264" s="19"/>
    </row>
    <row r="265" spans="13:15" ht="15.75">
      <c r="M265" s="17"/>
      <c r="N265" s="18"/>
      <c r="O265" s="19"/>
    </row>
    <row r="266" spans="13:15" ht="15.75">
      <c r="M266" s="17"/>
      <c r="N266" s="18"/>
      <c r="O266" s="19"/>
    </row>
    <row r="267" spans="13:15" ht="15.75">
      <c r="M267" s="17"/>
      <c r="N267" s="18"/>
      <c r="O267" s="19"/>
    </row>
    <row r="268" spans="13:15" ht="15.75">
      <c r="M268" s="17"/>
      <c r="N268" s="18"/>
      <c r="O268" s="19"/>
    </row>
    <row r="269" spans="13:15" ht="15.75">
      <c r="M269" s="17"/>
      <c r="N269" s="18"/>
      <c r="O269" s="19"/>
    </row>
    <row r="270" spans="13:15" ht="15.75">
      <c r="M270" s="17"/>
      <c r="N270" s="18"/>
      <c r="O270" s="19"/>
    </row>
    <row r="271" spans="13:15" ht="15.75">
      <c r="M271" s="17"/>
      <c r="N271" s="18"/>
      <c r="O271" s="19"/>
    </row>
    <row r="272" spans="13:15" ht="15.75">
      <c r="M272" s="17"/>
      <c r="N272" s="18"/>
      <c r="O272" s="19"/>
    </row>
    <row r="273" spans="13:15" ht="15.75">
      <c r="M273" s="17"/>
      <c r="N273" s="18"/>
      <c r="O273" s="19"/>
    </row>
    <row r="274" spans="13:15" ht="15.75">
      <c r="M274" s="17"/>
      <c r="N274" s="18"/>
      <c r="O274" s="19"/>
    </row>
    <row r="275" spans="13:15" ht="15.75">
      <c r="M275" s="17"/>
      <c r="N275" s="18"/>
      <c r="O275" s="19"/>
    </row>
    <row r="276" spans="13:15" ht="15.75">
      <c r="M276" s="17"/>
      <c r="N276" s="18"/>
      <c r="O276" s="19"/>
    </row>
    <row r="277" spans="13:15" ht="15.75">
      <c r="M277" s="17"/>
      <c r="N277" s="18"/>
      <c r="O277" s="19"/>
    </row>
    <row r="278" spans="13:15" ht="15.75">
      <c r="M278" s="17"/>
      <c r="N278" s="18"/>
      <c r="O278" s="19"/>
    </row>
    <row r="279" spans="13:15" ht="15.75">
      <c r="M279" s="17"/>
      <c r="N279" s="18"/>
      <c r="O279" s="19"/>
    </row>
    <row r="280" spans="13:15" ht="15.75">
      <c r="M280" s="17"/>
      <c r="N280" s="18"/>
      <c r="O280" s="19"/>
    </row>
    <row r="281" spans="13:15" ht="15.75">
      <c r="M281" s="17"/>
      <c r="N281" s="18"/>
      <c r="O281" s="19"/>
    </row>
    <row r="282" spans="13:15" ht="15.75">
      <c r="M282" s="17"/>
      <c r="N282" s="18"/>
      <c r="O282" s="19"/>
    </row>
    <row r="283" spans="13:15" ht="15.75">
      <c r="M283" s="17"/>
      <c r="N283" s="18"/>
      <c r="O283" s="19"/>
    </row>
    <row r="284" spans="13:15" ht="15.75">
      <c r="M284" s="17"/>
      <c r="N284" s="18"/>
      <c r="O284" s="19"/>
    </row>
    <row r="285" spans="13:15" ht="15.75">
      <c r="M285" s="17"/>
      <c r="N285" s="18"/>
      <c r="O285" s="19"/>
    </row>
    <row r="286" spans="13:15" ht="15.75">
      <c r="M286" s="17"/>
      <c r="N286" s="18"/>
      <c r="O286" s="19"/>
    </row>
    <row r="287" spans="13:15" ht="15.75">
      <c r="M287" s="17"/>
      <c r="N287" s="18"/>
      <c r="O287" s="19"/>
    </row>
    <row r="288" spans="13:15" ht="15.75">
      <c r="M288" s="17"/>
      <c r="N288" s="18"/>
      <c r="O288" s="19"/>
    </row>
    <row r="289" spans="13:15" ht="15.75">
      <c r="M289" s="17"/>
      <c r="N289" s="18"/>
      <c r="O289" s="19"/>
    </row>
    <row r="290" spans="13:15" ht="15.75">
      <c r="M290" s="17"/>
      <c r="N290" s="18"/>
      <c r="O290" s="19"/>
    </row>
    <row r="291" spans="13:15" ht="15.75">
      <c r="M291" s="17"/>
      <c r="N291" s="18"/>
      <c r="O291" s="19"/>
    </row>
    <row r="292" spans="13:15" ht="15.75">
      <c r="M292" s="17"/>
      <c r="N292" s="18"/>
      <c r="O292" s="19"/>
    </row>
    <row r="293" spans="13:15" ht="15.75">
      <c r="M293" s="17"/>
      <c r="N293" s="18"/>
      <c r="O293" s="19"/>
    </row>
    <row r="294" spans="13:15" ht="15.75">
      <c r="M294" s="17"/>
      <c r="N294" s="18"/>
      <c r="O294" s="19"/>
    </row>
    <row r="295" spans="13:15" ht="15.75">
      <c r="M295" s="17"/>
      <c r="N295" s="18"/>
      <c r="O295" s="19"/>
    </row>
    <row r="296" spans="13:15" ht="15.75">
      <c r="M296" s="17"/>
      <c r="N296" s="18"/>
      <c r="O296" s="19"/>
    </row>
    <row r="297" spans="13:15" ht="15.75">
      <c r="M297" s="17"/>
      <c r="N297" s="18"/>
      <c r="O297" s="19"/>
    </row>
    <row r="298" spans="13:15" ht="15.75">
      <c r="M298" s="17"/>
      <c r="N298" s="18"/>
      <c r="O298" s="19"/>
    </row>
    <row r="299" spans="13:15" ht="15.75">
      <c r="M299" s="17"/>
      <c r="N299" s="18"/>
      <c r="O299" s="19"/>
    </row>
    <row r="300" spans="13:15" ht="15.75">
      <c r="M300" s="17"/>
      <c r="N300" s="18"/>
      <c r="O300" s="19"/>
    </row>
    <row r="301" spans="13:15" ht="15.75">
      <c r="M301" s="17"/>
      <c r="N301" s="18"/>
      <c r="O301" s="19"/>
    </row>
    <row r="302" spans="13:15" ht="15.75">
      <c r="M302" s="17"/>
      <c r="N302" s="18"/>
      <c r="O302" s="19"/>
    </row>
    <row r="303" spans="13:15" ht="15.75">
      <c r="M303" s="17"/>
      <c r="N303" s="18"/>
      <c r="O303" s="19"/>
    </row>
    <row r="304" spans="13:15" ht="15.75">
      <c r="M304" s="17"/>
      <c r="N304" s="18"/>
      <c r="O304" s="19"/>
    </row>
    <row r="305" spans="13:15" ht="15.75">
      <c r="M305" s="17"/>
      <c r="N305" s="18"/>
      <c r="O305" s="19"/>
    </row>
    <row r="306" spans="13:15" ht="15.75">
      <c r="M306" s="17"/>
      <c r="N306" s="18"/>
      <c r="O306" s="19"/>
    </row>
    <row r="307" spans="13:15" ht="15.75">
      <c r="M307" s="17"/>
      <c r="N307" s="18"/>
      <c r="O307" s="19"/>
    </row>
    <row r="308" spans="13:15" ht="15.75">
      <c r="M308" s="17"/>
      <c r="N308" s="18"/>
      <c r="O308" s="19"/>
    </row>
    <row r="309" spans="13:15" ht="15.75">
      <c r="M309" s="17"/>
      <c r="N309" s="18"/>
      <c r="O309" s="19"/>
    </row>
    <row r="310" spans="13:15" ht="15.75">
      <c r="M310" s="17"/>
      <c r="N310" s="18"/>
      <c r="O310" s="19"/>
    </row>
    <row r="311" spans="13:15" ht="15.75">
      <c r="M311" s="17"/>
      <c r="N311" s="18"/>
      <c r="O311" s="19"/>
    </row>
    <row r="312" spans="13:15" ht="15.75">
      <c r="M312" s="17"/>
      <c r="N312" s="18"/>
      <c r="O312" s="19"/>
    </row>
    <row r="313" spans="13:15" ht="15.75">
      <c r="M313" s="17"/>
      <c r="N313" s="18"/>
      <c r="O313" s="19"/>
    </row>
    <row r="314" spans="13:15" ht="15.75">
      <c r="M314" s="17"/>
      <c r="N314" s="18"/>
      <c r="O314" s="19"/>
    </row>
    <row r="315" spans="13:15" ht="15.75">
      <c r="M315" s="17"/>
      <c r="N315" s="18"/>
      <c r="O315" s="19"/>
    </row>
    <row r="316" spans="13:15" ht="15.75">
      <c r="M316" s="17"/>
      <c r="N316" s="18"/>
      <c r="O316" s="19"/>
    </row>
    <row r="317" spans="13:15" ht="15.75">
      <c r="M317" s="17"/>
      <c r="N317" s="18"/>
      <c r="O317" s="19"/>
    </row>
    <row r="318" spans="13:15" ht="15.75">
      <c r="M318" s="17"/>
      <c r="N318" s="18"/>
      <c r="O318" s="19"/>
    </row>
    <row r="319" spans="13:15" ht="15.75">
      <c r="M319" s="17"/>
      <c r="N319" s="18"/>
      <c r="O319" s="19"/>
    </row>
    <row r="320" spans="13:15" ht="15.75">
      <c r="M320" s="17"/>
      <c r="N320" s="18"/>
      <c r="O320" s="19"/>
    </row>
    <row r="321" spans="13:15" ht="15.75">
      <c r="M321" s="17"/>
      <c r="N321" s="18"/>
      <c r="O321" s="19"/>
    </row>
    <row r="322" spans="13:15" ht="15.75">
      <c r="M322" s="17"/>
      <c r="N322" s="18"/>
      <c r="O322" s="19"/>
    </row>
    <row r="323" spans="13:15" ht="15.75">
      <c r="M323" s="17"/>
      <c r="N323" s="18"/>
      <c r="O323" s="19"/>
    </row>
    <row r="324" spans="13:15" ht="15.75">
      <c r="M324" s="17"/>
      <c r="N324" s="18"/>
      <c r="O324" s="19"/>
    </row>
    <row r="325" spans="13:15" ht="15.75">
      <c r="M325" s="17"/>
      <c r="N325" s="18"/>
      <c r="O325" s="19"/>
    </row>
    <row r="326" spans="13:15" ht="15.75">
      <c r="M326" s="17"/>
      <c r="N326" s="18"/>
      <c r="O326" s="19"/>
    </row>
    <row r="327" spans="13:15" ht="15.75">
      <c r="M327" s="17"/>
      <c r="N327" s="18"/>
      <c r="O327" s="19"/>
    </row>
    <row r="328" spans="13:15" ht="15.75">
      <c r="M328" s="17"/>
      <c r="N328" s="18"/>
      <c r="O328" s="19"/>
    </row>
    <row r="329" spans="13:15" ht="15.75">
      <c r="M329" s="17"/>
      <c r="N329" s="18"/>
      <c r="O329" s="19"/>
    </row>
    <row r="330" spans="13:15" ht="15.75">
      <c r="M330" s="17"/>
      <c r="N330" s="18"/>
      <c r="O330" s="19"/>
    </row>
    <row r="331" spans="13:15" ht="15.75">
      <c r="M331" s="17"/>
      <c r="N331" s="18"/>
      <c r="O331" s="19"/>
    </row>
    <row r="332" spans="13:15" ht="15.75">
      <c r="M332" s="17"/>
      <c r="N332" s="18"/>
      <c r="O332" s="19"/>
    </row>
    <row r="333" spans="13:15" ht="15.75">
      <c r="M333" s="17"/>
      <c r="N333" s="18"/>
      <c r="O333" s="19"/>
    </row>
    <row r="334" spans="13:15" ht="15.75">
      <c r="M334" s="17"/>
      <c r="N334" s="18"/>
      <c r="O334" s="19"/>
    </row>
    <row r="335" spans="13:15" ht="15.75">
      <c r="M335" s="17"/>
      <c r="N335" s="18"/>
      <c r="O335" s="19"/>
    </row>
    <row r="336" spans="13:15" ht="15.75">
      <c r="M336" s="17"/>
      <c r="N336" s="18"/>
      <c r="O336" s="19"/>
    </row>
    <row r="337" spans="13:15" ht="15.75">
      <c r="M337" s="17"/>
      <c r="N337" s="18"/>
      <c r="O337" s="19"/>
    </row>
    <row r="338" spans="13:15" ht="15.75">
      <c r="M338" s="17"/>
      <c r="N338" s="18"/>
      <c r="O338" s="19"/>
    </row>
    <row r="339" spans="13:15" ht="15.75">
      <c r="M339" s="17"/>
      <c r="N339" s="18"/>
      <c r="O339" s="19"/>
    </row>
    <row r="340" spans="13:15" ht="15.75">
      <c r="M340" s="17"/>
      <c r="N340" s="18"/>
      <c r="O340" s="19"/>
    </row>
    <row r="341" spans="13:15" ht="15.75">
      <c r="M341" s="17"/>
      <c r="N341" s="18"/>
      <c r="O341" s="19"/>
    </row>
    <row r="342" spans="13:15" ht="15.75">
      <c r="M342" s="17"/>
      <c r="N342" s="18"/>
      <c r="O342" s="19"/>
    </row>
    <row r="343" spans="13:15" ht="15.75">
      <c r="M343" s="17"/>
      <c r="N343" s="18"/>
      <c r="O343" s="19"/>
    </row>
    <row r="344" spans="13:15" ht="15.75">
      <c r="M344" s="17"/>
      <c r="N344" s="18"/>
      <c r="O344" s="19"/>
    </row>
    <row r="345" spans="13:15" ht="15.75">
      <c r="M345" s="17"/>
      <c r="N345" s="18"/>
      <c r="O345" s="19"/>
    </row>
    <row r="346" spans="13:15" ht="15.75">
      <c r="M346" s="17"/>
      <c r="N346" s="18"/>
      <c r="O346" s="19"/>
    </row>
    <row r="347" spans="13:15" ht="15.75">
      <c r="M347" s="17"/>
      <c r="N347" s="18"/>
      <c r="O347" s="19"/>
    </row>
    <row r="348" spans="13:15" ht="15.75">
      <c r="M348" s="17"/>
      <c r="N348" s="18"/>
      <c r="O348" s="19"/>
    </row>
    <row r="349" spans="13:15" ht="15.75">
      <c r="M349" s="17"/>
      <c r="N349" s="18"/>
      <c r="O349" s="19"/>
    </row>
    <row r="350" spans="13:15" ht="15.75">
      <c r="M350" s="17"/>
      <c r="N350" s="18"/>
      <c r="O350" s="19"/>
    </row>
    <row r="351" spans="13:15" ht="15.75">
      <c r="M351" s="17"/>
      <c r="N351" s="18"/>
      <c r="O351" s="19"/>
    </row>
    <row r="352" spans="13:15" ht="15.75">
      <c r="M352" s="17"/>
      <c r="N352" s="18"/>
      <c r="O352" s="19"/>
    </row>
    <row r="353" spans="13:15" ht="15.75">
      <c r="M353" s="17"/>
      <c r="N353" s="18"/>
      <c r="O353" s="19"/>
    </row>
    <row r="354" spans="13:15" ht="15.75">
      <c r="M354" s="17"/>
      <c r="N354" s="18"/>
      <c r="O354" s="19"/>
    </row>
    <row r="355" spans="13:15" ht="15.75">
      <c r="M355" s="17"/>
      <c r="N355" s="18"/>
      <c r="O355" s="19"/>
    </row>
    <row r="356" spans="13:15" ht="15.75">
      <c r="M356" s="17"/>
      <c r="N356" s="18"/>
      <c r="O356" s="19"/>
    </row>
    <row r="357" spans="13:15" ht="15.75">
      <c r="M357" s="17"/>
      <c r="N357" s="18"/>
      <c r="O357" s="19"/>
    </row>
    <row r="358" spans="13:15" ht="15.75">
      <c r="M358" s="17"/>
      <c r="N358" s="18"/>
      <c r="O358" s="19"/>
    </row>
    <row r="359" spans="13:15" ht="15.75">
      <c r="M359" s="17"/>
      <c r="N359" s="18"/>
      <c r="O359" s="19"/>
    </row>
    <row r="360" spans="13:15" ht="15.75">
      <c r="M360" s="17"/>
      <c r="N360" s="18"/>
      <c r="O360" s="19"/>
    </row>
    <row r="361" spans="13:15" ht="15.75">
      <c r="M361" s="17"/>
      <c r="N361" s="18"/>
      <c r="O361" s="19"/>
    </row>
    <row r="362" spans="13:15" ht="15.75">
      <c r="M362" s="17"/>
      <c r="N362" s="18"/>
      <c r="O362" s="19"/>
    </row>
    <row r="363" spans="13:15" ht="15.75">
      <c r="M363" s="17"/>
      <c r="N363" s="18"/>
      <c r="O363" s="19"/>
    </row>
    <row r="364" spans="13:15" ht="15.75">
      <c r="M364" s="17"/>
      <c r="N364" s="18"/>
      <c r="O364" s="19"/>
    </row>
    <row r="365" spans="13:15" ht="15.75">
      <c r="M365" s="17"/>
      <c r="N365" s="18"/>
      <c r="O365" s="19"/>
    </row>
    <row r="366" spans="13:15" ht="15.75">
      <c r="M366" s="17"/>
      <c r="N366" s="18"/>
      <c r="O366" s="19"/>
    </row>
    <row r="367" spans="13:15" ht="15.75">
      <c r="M367" s="17"/>
      <c r="N367" s="18"/>
      <c r="O367" s="19"/>
    </row>
    <row r="368" spans="13:15" ht="15.75">
      <c r="M368" s="17"/>
      <c r="N368" s="18"/>
      <c r="O368" s="19"/>
    </row>
    <row r="369" spans="13:15" ht="15.75">
      <c r="M369" s="17"/>
      <c r="N369" s="18"/>
      <c r="O369" s="19"/>
    </row>
    <row r="370" spans="13:15" ht="15.75">
      <c r="M370" s="17"/>
      <c r="N370" s="18"/>
      <c r="O370" s="19"/>
    </row>
    <row r="371" spans="13:15" ht="15.75">
      <c r="M371" s="17"/>
      <c r="N371" s="18"/>
      <c r="O371" s="19"/>
    </row>
    <row r="372" spans="13:15" ht="15.75">
      <c r="M372" s="17"/>
      <c r="N372" s="18"/>
      <c r="O372" s="19"/>
    </row>
    <row r="373" spans="13:15" ht="15.75">
      <c r="M373" s="17"/>
      <c r="N373" s="18"/>
      <c r="O373" s="19"/>
    </row>
    <row r="374" spans="13:15" ht="15.75">
      <c r="M374" s="17"/>
      <c r="N374" s="18"/>
      <c r="O374" s="19"/>
    </row>
    <row r="375" spans="13:15" ht="15.75">
      <c r="M375" s="17"/>
      <c r="N375" s="18"/>
      <c r="O375" s="19"/>
    </row>
    <row r="376" spans="13:15" ht="15.75">
      <c r="M376" s="17"/>
      <c r="N376" s="18"/>
      <c r="O376" s="19"/>
    </row>
    <row r="377" spans="13:15" ht="15.75">
      <c r="M377" s="17"/>
      <c r="N377" s="18"/>
      <c r="O377" s="19"/>
    </row>
    <row r="378" spans="13:15" ht="15.75">
      <c r="M378" s="17"/>
      <c r="N378" s="18"/>
      <c r="O378" s="19"/>
    </row>
    <row r="379" spans="13:15" ht="15.75">
      <c r="M379" s="17"/>
      <c r="N379" s="18"/>
      <c r="O379" s="19"/>
    </row>
    <row r="380" spans="13:15" ht="15.75">
      <c r="M380" s="17"/>
      <c r="N380" s="18"/>
      <c r="O380" s="19"/>
    </row>
    <row r="381" spans="13:15" ht="15.75">
      <c r="M381" s="17"/>
      <c r="N381" s="18"/>
      <c r="O381" s="19"/>
    </row>
    <row r="382" spans="13:15" ht="15.75">
      <c r="M382" s="17"/>
      <c r="N382" s="18"/>
      <c r="O382" s="19"/>
    </row>
    <row r="383" spans="13:15" ht="15.75">
      <c r="M383" s="17"/>
      <c r="N383" s="18"/>
      <c r="O383" s="19"/>
    </row>
    <row r="384" spans="13:15" ht="15.75">
      <c r="M384" s="17"/>
      <c r="N384" s="18"/>
      <c r="O384" s="19"/>
    </row>
    <row r="385" spans="13:15" ht="15.75">
      <c r="M385" s="17"/>
      <c r="N385" s="18"/>
      <c r="O385" s="19"/>
    </row>
    <row r="386" spans="13:15" ht="15.75">
      <c r="M386" s="17"/>
      <c r="N386" s="18"/>
      <c r="O386" s="19"/>
    </row>
    <row r="387" spans="13:15" ht="15.75">
      <c r="M387" s="17"/>
      <c r="N387" s="18"/>
      <c r="O387" s="19"/>
    </row>
    <row r="388" spans="13:15" ht="15.75">
      <c r="M388" s="17"/>
      <c r="N388" s="18"/>
      <c r="O388" s="19"/>
    </row>
    <row r="389" spans="13:15" ht="15.75">
      <c r="M389" s="17"/>
      <c r="N389" s="18"/>
      <c r="O389" s="19"/>
    </row>
    <row r="390" spans="13:15" ht="15.75">
      <c r="M390" s="17"/>
      <c r="N390" s="18"/>
      <c r="O390" s="19"/>
    </row>
    <row r="391" spans="13:15" ht="15.75">
      <c r="M391" s="17"/>
      <c r="N391" s="18"/>
      <c r="O391" s="19"/>
    </row>
    <row r="392" spans="13:15" ht="15.75">
      <c r="M392" s="17"/>
      <c r="N392" s="18"/>
      <c r="O392" s="19"/>
    </row>
    <row r="393" spans="13:15" ht="15.75">
      <c r="M393" s="17"/>
      <c r="N393" s="18"/>
      <c r="O393" s="19"/>
    </row>
    <row r="394" spans="13:15" ht="15.75">
      <c r="M394" s="17"/>
      <c r="N394" s="18"/>
      <c r="O394" s="19"/>
    </row>
    <row r="395" spans="13:15" ht="15.75">
      <c r="M395" s="17"/>
      <c r="N395" s="18"/>
      <c r="O395" s="19"/>
    </row>
    <row r="396" spans="13:15" ht="15.75">
      <c r="M396" s="17"/>
      <c r="N396" s="18"/>
      <c r="O396" s="19"/>
    </row>
    <row r="397" spans="13:15" ht="15.75">
      <c r="M397" s="17"/>
      <c r="N397" s="18"/>
      <c r="O397" s="19"/>
    </row>
    <row r="398" spans="13:15" ht="15.75">
      <c r="M398" s="17"/>
      <c r="N398" s="18"/>
      <c r="O398" s="19"/>
    </row>
    <row r="399" spans="13:15" ht="15.75">
      <c r="M399" s="17"/>
      <c r="N399" s="18"/>
      <c r="O399" s="19"/>
    </row>
    <row r="400" spans="13:15" ht="15.75">
      <c r="M400" s="17"/>
      <c r="N400" s="18"/>
      <c r="O400" s="19"/>
    </row>
    <row r="401" spans="13:15" ht="15.75">
      <c r="M401" s="17"/>
      <c r="N401" s="18"/>
      <c r="O401" s="19"/>
    </row>
    <row r="402" spans="13:15" ht="15.75">
      <c r="M402" s="17"/>
      <c r="N402" s="18"/>
      <c r="O402" s="19"/>
    </row>
    <row r="403" spans="13:15" ht="15.75">
      <c r="M403" s="17"/>
      <c r="N403" s="18"/>
      <c r="O403" s="19"/>
    </row>
    <row r="404" spans="13:15" ht="15.75">
      <c r="M404" s="17"/>
      <c r="N404" s="18"/>
      <c r="O404" s="19"/>
    </row>
    <row r="405" spans="13:15" ht="15.75">
      <c r="M405" s="17"/>
      <c r="N405" s="18"/>
      <c r="O405" s="19"/>
    </row>
    <row r="406" spans="13:15" ht="15.75">
      <c r="M406" s="17"/>
      <c r="N406" s="18"/>
      <c r="O406" s="19"/>
    </row>
    <row r="407" spans="13:15" ht="15.75">
      <c r="M407" s="17"/>
      <c r="N407" s="18"/>
      <c r="O407" s="19"/>
    </row>
    <row r="408" spans="13:15" ht="15.75">
      <c r="M408" s="17"/>
      <c r="N408" s="18"/>
      <c r="O408" s="19"/>
    </row>
    <row r="409" spans="13:15" ht="15.75">
      <c r="M409" s="17"/>
      <c r="N409" s="18"/>
      <c r="O409" s="19"/>
    </row>
    <row r="410" spans="13:15" ht="15.75">
      <c r="M410" s="17"/>
      <c r="N410" s="18"/>
      <c r="O410" s="19"/>
    </row>
    <row r="411" spans="13:15" ht="15.75">
      <c r="M411" s="17"/>
      <c r="N411" s="18"/>
      <c r="O411" s="19"/>
    </row>
    <row r="412" spans="13:15" ht="15.75">
      <c r="M412" s="17"/>
      <c r="N412" s="18"/>
      <c r="O412" s="19"/>
    </row>
    <row r="413" spans="13:15" ht="15.75">
      <c r="M413" s="17"/>
      <c r="N413" s="18"/>
      <c r="O413" s="19"/>
    </row>
    <row r="414" spans="13:15" ht="15.75">
      <c r="M414" s="17"/>
      <c r="N414" s="18"/>
      <c r="O414" s="19"/>
    </row>
    <row r="415" spans="13:15" ht="15.75">
      <c r="M415" s="17"/>
      <c r="N415" s="18"/>
      <c r="O415" s="19"/>
    </row>
    <row r="416" spans="13:15" ht="15.75">
      <c r="M416" s="17"/>
      <c r="N416" s="18"/>
      <c r="O416" s="19"/>
    </row>
    <row r="417" spans="13:15" ht="15.75">
      <c r="M417" s="17"/>
      <c r="N417" s="18"/>
      <c r="O417" s="19"/>
    </row>
    <row r="418" spans="13:15" ht="15.75">
      <c r="M418" s="17"/>
      <c r="N418" s="18"/>
      <c r="O418" s="19"/>
    </row>
    <row r="419" spans="13:15" ht="15.75">
      <c r="M419" s="17"/>
      <c r="N419" s="18"/>
      <c r="O419" s="19"/>
    </row>
    <row r="420" spans="13:15" ht="15.75">
      <c r="M420" s="17"/>
      <c r="N420" s="18"/>
      <c r="O420" s="19"/>
    </row>
    <row r="421" spans="13:15" ht="15.75">
      <c r="M421" s="17"/>
      <c r="N421" s="18"/>
      <c r="O421" s="19"/>
    </row>
    <row r="422" spans="13:15" ht="15.75">
      <c r="M422" s="17"/>
      <c r="N422" s="18"/>
      <c r="O422" s="19"/>
    </row>
    <row r="423" spans="13:15" ht="15.75">
      <c r="M423" s="17"/>
      <c r="N423" s="18"/>
      <c r="O423" s="19"/>
    </row>
    <row r="424" spans="13:15" ht="15.75">
      <c r="M424" s="17"/>
      <c r="N424" s="18"/>
      <c r="O424" s="19"/>
    </row>
    <row r="425" spans="13:15" ht="15.75">
      <c r="M425" s="17"/>
      <c r="N425" s="18"/>
      <c r="O425" s="19"/>
    </row>
    <row r="426" spans="13:15" ht="15.75">
      <c r="M426" s="17"/>
      <c r="N426" s="18"/>
      <c r="O426" s="19"/>
    </row>
    <row r="427" spans="13:15" ht="15.75">
      <c r="M427" s="17"/>
      <c r="N427" s="18"/>
      <c r="O427" s="19"/>
    </row>
    <row r="428" spans="13:15" ht="15.75">
      <c r="M428" s="17"/>
      <c r="N428" s="18"/>
      <c r="O428" s="19"/>
    </row>
    <row r="429" spans="13:15" ht="15.75">
      <c r="M429" s="17"/>
      <c r="N429" s="18"/>
      <c r="O429" s="19"/>
    </row>
    <row r="430" spans="13:15" ht="15.75">
      <c r="M430" s="17"/>
      <c r="N430" s="18"/>
      <c r="O430" s="19"/>
    </row>
    <row r="431" spans="13:15" ht="15.75">
      <c r="M431" s="17"/>
      <c r="N431" s="18"/>
      <c r="O431" s="19"/>
    </row>
    <row r="432" spans="13:15" ht="15.75">
      <c r="M432" s="17"/>
      <c r="N432" s="18"/>
      <c r="O432" s="19"/>
    </row>
    <row r="433" spans="13:15" ht="15.75">
      <c r="M433" s="17"/>
      <c r="N433" s="18"/>
      <c r="O433" s="19"/>
    </row>
    <row r="434" spans="13:15" ht="15.75">
      <c r="M434" s="17"/>
      <c r="N434" s="18"/>
      <c r="O434" s="19"/>
    </row>
    <row r="435" spans="13:15" ht="15.75">
      <c r="M435" s="17"/>
      <c r="N435" s="18"/>
      <c r="O435" s="19"/>
    </row>
    <row r="436" spans="13:15" ht="15.75">
      <c r="M436" s="17"/>
      <c r="N436" s="18"/>
      <c r="O436" s="19"/>
    </row>
    <row r="437" spans="13:15" ht="15.75">
      <c r="M437" s="17"/>
      <c r="N437" s="18"/>
      <c r="O437" s="19"/>
    </row>
    <row r="438" spans="13:15" ht="15.75">
      <c r="M438" s="17"/>
      <c r="N438" s="18"/>
      <c r="O438" s="19"/>
    </row>
    <row r="439" spans="13:15" ht="15.75">
      <c r="M439" s="17"/>
      <c r="N439" s="18"/>
      <c r="O439" s="19"/>
    </row>
    <row r="440" spans="13:15" ht="15.75">
      <c r="M440" s="17"/>
      <c r="N440" s="18"/>
      <c r="O440" s="19"/>
    </row>
    <row r="441" spans="13:15" ht="15.75">
      <c r="M441" s="17"/>
      <c r="N441" s="18"/>
      <c r="O441" s="19"/>
    </row>
    <row r="442" spans="13:15" ht="15.75">
      <c r="M442" s="17"/>
      <c r="N442" s="18"/>
      <c r="O442" s="19"/>
    </row>
    <row r="443" spans="13:15" ht="15.75">
      <c r="M443" s="17"/>
      <c r="N443" s="18"/>
      <c r="O443" s="19"/>
    </row>
    <row r="444" spans="13:15" ht="15.75">
      <c r="M444" s="17"/>
      <c r="N444" s="18"/>
      <c r="O444" s="19"/>
    </row>
    <row r="445" spans="13:15" ht="15.75">
      <c r="M445" s="17"/>
      <c r="N445" s="18"/>
      <c r="O445" s="19"/>
    </row>
    <row r="446" spans="13:15" ht="15.75">
      <c r="M446" s="17"/>
      <c r="N446" s="18"/>
      <c r="O446" s="19"/>
    </row>
    <row r="447" spans="13:15" ht="15.75">
      <c r="M447" s="17"/>
      <c r="N447" s="18"/>
      <c r="O447" s="19"/>
    </row>
    <row r="448" spans="13:15" ht="15.75">
      <c r="M448" s="17"/>
      <c r="N448" s="18"/>
      <c r="O448" s="19"/>
    </row>
    <row r="449" spans="13:15" ht="15.75">
      <c r="M449" s="17"/>
      <c r="N449" s="18"/>
      <c r="O449" s="19"/>
    </row>
    <row r="450" spans="13:15" ht="15.75">
      <c r="M450" s="17"/>
      <c r="N450" s="18"/>
      <c r="O450" s="19"/>
    </row>
    <row r="451" spans="13:15" ht="15.75">
      <c r="M451" s="17"/>
      <c r="N451" s="18"/>
      <c r="O451" s="19"/>
    </row>
    <row r="452" spans="13:15" ht="15.75">
      <c r="M452" s="17"/>
      <c r="N452" s="18"/>
      <c r="O452" s="19"/>
    </row>
    <row r="453" spans="13:15" ht="15.75">
      <c r="M453" s="17"/>
      <c r="N453" s="18"/>
      <c r="O453" s="19"/>
    </row>
    <row r="454" spans="13:15" ht="15.75">
      <c r="M454" s="17"/>
      <c r="N454" s="18"/>
      <c r="O454" s="19"/>
    </row>
    <row r="455" spans="13:15" ht="15.75">
      <c r="M455" s="17"/>
      <c r="N455" s="18"/>
      <c r="O455" s="19"/>
    </row>
    <row r="456" spans="13:15" ht="15.75">
      <c r="M456" s="17"/>
      <c r="N456" s="18"/>
      <c r="O456" s="19"/>
    </row>
    <row r="457" spans="13:15" ht="15.75">
      <c r="M457" s="17"/>
      <c r="N457" s="18"/>
      <c r="O457" s="19"/>
    </row>
    <row r="458" spans="13:15" ht="15.75">
      <c r="M458" s="17"/>
      <c r="N458" s="18"/>
      <c r="O458" s="19"/>
    </row>
    <row r="459" spans="13:15" ht="15.75">
      <c r="M459" s="17"/>
      <c r="N459" s="18"/>
      <c r="O459" s="19"/>
    </row>
    <row r="460" spans="13:15" ht="15.75">
      <c r="M460" s="17"/>
      <c r="N460" s="18"/>
      <c r="O460" s="19"/>
    </row>
    <row r="461" spans="13:15" ht="15.75">
      <c r="M461" s="17"/>
      <c r="N461" s="18"/>
      <c r="O461" s="19"/>
    </row>
    <row r="462" spans="13:15" ht="15.75">
      <c r="M462" s="17"/>
      <c r="N462" s="18"/>
      <c r="O462" s="19"/>
    </row>
    <row r="463" spans="13:15" ht="15.75">
      <c r="M463" s="17"/>
      <c r="N463" s="18"/>
      <c r="O463" s="19"/>
    </row>
    <row r="464" spans="13:15" ht="15.75">
      <c r="M464" s="17"/>
      <c r="N464" s="18"/>
      <c r="O464" s="19"/>
    </row>
    <row r="465" spans="13:15" ht="15.75">
      <c r="M465" s="17"/>
      <c r="N465" s="18"/>
      <c r="O465" s="19"/>
    </row>
    <row r="466" spans="13:15" ht="15.75">
      <c r="M466" s="17"/>
      <c r="N466" s="18"/>
      <c r="O466" s="19"/>
    </row>
    <row r="467" spans="13:15" ht="15.75">
      <c r="M467" s="17"/>
      <c r="N467" s="18"/>
      <c r="O467" s="19"/>
    </row>
    <row r="468" spans="13:15" ht="15.75">
      <c r="M468" s="17"/>
      <c r="N468" s="18"/>
      <c r="O468" s="19"/>
    </row>
    <row r="469" spans="13:15" ht="15.75">
      <c r="M469" s="17"/>
      <c r="N469" s="18"/>
      <c r="O469" s="19"/>
    </row>
    <row r="470" spans="13:15" ht="15.75">
      <c r="M470" s="17"/>
      <c r="N470" s="18"/>
      <c r="O470" s="19"/>
    </row>
    <row r="471" spans="13:15" ht="15.75">
      <c r="M471" s="17"/>
      <c r="N471" s="18"/>
      <c r="O471" s="19"/>
    </row>
    <row r="472" spans="13:15" ht="15.75">
      <c r="M472" s="17"/>
      <c r="N472" s="18"/>
      <c r="O472" s="19"/>
    </row>
    <row r="473" spans="13:15" ht="15.75">
      <c r="M473" s="17"/>
      <c r="N473" s="18"/>
      <c r="O473" s="19"/>
    </row>
    <row r="474" spans="13:15" ht="15.75">
      <c r="M474" s="17"/>
      <c r="N474" s="18"/>
      <c r="O474" s="19"/>
    </row>
    <row r="475" spans="13:15" ht="15.75">
      <c r="M475" s="17"/>
      <c r="N475" s="18"/>
      <c r="O475" s="19"/>
    </row>
    <row r="476" spans="13:15" ht="15.75">
      <c r="M476" s="17"/>
      <c r="N476" s="18"/>
      <c r="O476" s="19"/>
    </row>
    <row r="477" spans="13:15" ht="15.75">
      <c r="M477" s="17"/>
      <c r="N477" s="18"/>
      <c r="O477" s="19"/>
    </row>
    <row r="478" spans="13:15" ht="15.75">
      <c r="M478" s="17"/>
      <c r="N478" s="18"/>
      <c r="O478" s="19"/>
    </row>
    <row r="479" spans="13:15" ht="15.75">
      <c r="M479" s="17"/>
      <c r="N479" s="18"/>
      <c r="O479" s="19"/>
    </row>
    <row r="480" spans="13:15" ht="15.75">
      <c r="M480" s="17"/>
      <c r="N480" s="18"/>
      <c r="O480" s="19"/>
    </row>
    <row r="481" spans="13:15" ht="15.75">
      <c r="M481" s="17"/>
      <c r="N481" s="18"/>
      <c r="O481" s="19"/>
    </row>
    <row r="482" spans="13:15" ht="15.75">
      <c r="M482" s="17"/>
      <c r="N482" s="18"/>
      <c r="O482" s="19"/>
    </row>
    <row r="483" spans="13:15" ht="15.75">
      <c r="M483" s="17"/>
      <c r="N483" s="18"/>
      <c r="O483" s="19"/>
    </row>
    <row r="484" spans="13:15" ht="15.75">
      <c r="M484" s="17"/>
      <c r="N484" s="18"/>
      <c r="O484" s="19"/>
    </row>
    <row r="485" spans="13:15" ht="15.75">
      <c r="M485" s="17"/>
      <c r="N485" s="18"/>
      <c r="O485" s="19"/>
    </row>
    <row r="486" spans="13:15" ht="15.75">
      <c r="M486" s="17"/>
      <c r="N486" s="18"/>
      <c r="O486" s="19"/>
    </row>
    <row r="487" spans="13:15" ht="15.75">
      <c r="M487" s="17"/>
      <c r="N487" s="18"/>
      <c r="O487" s="19"/>
    </row>
    <row r="488" spans="13:15" ht="15.75">
      <c r="M488" s="17"/>
      <c r="N488" s="18"/>
      <c r="O488" s="19"/>
    </row>
    <row r="489" spans="13:15" ht="15.75">
      <c r="M489" s="17"/>
      <c r="N489" s="18"/>
      <c r="O489" s="19"/>
    </row>
    <row r="490" spans="13:15" ht="15.75">
      <c r="M490" s="17"/>
      <c r="N490" s="18"/>
      <c r="O490" s="19"/>
    </row>
    <row r="491" spans="13:15" ht="15.75">
      <c r="M491" s="17"/>
      <c r="N491" s="18"/>
      <c r="O491" s="19"/>
    </row>
    <row r="492" spans="13:15" ht="15.75">
      <c r="M492" s="17"/>
      <c r="N492" s="18"/>
      <c r="O492" s="19"/>
    </row>
    <row r="493" spans="13:15" ht="15.75">
      <c r="M493" s="17"/>
      <c r="N493" s="18"/>
      <c r="O493" s="19"/>
    </row>
    <row r="494" spans="13:15" ht="15.75">
      <c r="M494" s="17"/>
      <c r="N494" s="18"/>
      <c r="O494" s="19"/>
    </row>
    <row r="495" spans="13:15" ht="15.75">
      <c r="M495" s="17"/>
      <c r="N495" s="18"/>
      <c r="O495" s="19"/>
    </row>
    <row r="496" spans="13:15" ht="15.75">
      <c r="M496" s="17"/>
      <c r="N496" s="18"/>
      <c r="O496" s="19"/>
    </row>
    <row r="497" spans="13:15" ht="15.75">
      <c r="M497" s="17"/>
      <c r="N497" s="18"/>
      <c r="O497" s="19"/>
    </row>
    <row r="498" spans="13:15" ht="15.75">
      <c r="M498" s="17"/>
      <c r="N498" s="18"/>
      <c r="O498" s="19"/>
    </row>
    <row r="499" spans="13:15" ht="15.75">
      <c r="M499" s="17"/>
      <c r="N499" s="18"/>
      <c r="O499" s="19"/>
    </row>
    <row r="500" spans="13:15" ht="15.75">
      <c r="M500" s="17"/>
      <c r="N500" s="18"/>
      <c r="O500" s="19"/>
    </row>
    <row r="501" spans="13:15" ht="15.75">
      <c r="M501" s="17"/>
      <c r="N501" s="18"/>
      <c r="O501" s="19"/>
    </row>
    <row r="502" spans="13:15" ht="15.75">
      <c r="M502" s="17"/>
      <c r="N502" s="18"/>
      <c r="O502" s="19"/>
    </row>
    <row r="503" spans="13:15" ht="15.75">
      <c r="M503" s="17"/>
      <c r="N503" s="18"/>
      <c r="O503" s="19"/>
    </row>
    <row r="504" spans="13:15" ht="15.75">
      <c r="M504" s="17"/>
      <c r="N504" s="18"/>
      <c r="O504" s="19"/>
    </row>
    <row r="505" spans="13:15" ht="15.75">
      <c r="M505" s="17"/>
      <c r="N505" s="18"/>
      <c r="O505" s="19"/>
    </row>
    <row r="506" spans="13:15" ht="15.75">
      <c r="M506" s="17"/>
      <c r="N506" s="18"/>
      <c r="O506" s="19"/>
    </row>
    <row r="507" spans="13:15" ht="15.75">
      <c r="M507" s="17"/>
      <c r="N507" s="18"/>
      <c r="O507" s="19"/>
    </row>
    <row r="508" spans="13:15" ht="15.75">
      <c r="M508" s="17"/>
      <c r="N508" s="18"/>
      <c r="O508" s="19"/>
    </row>
    <row r="509" spans="13:15" ht="15.75">
      <c r="M509" s="17"/>
      <c r="N509" s="18"/>
      <c r="O509" s="19"/>
    </row>
    <row r="510" spans="13:15" ht="15.75">
      <c r="M510" s="17"/>
      <c r="N510" s="18"/>
      <c r="O510" s="19"/>
    </row>
    <row r="511" spans="13:15" ht="15.75">
      <c r="M511" s="17"/>
      <c r="N511" s="18"/>
      <c r="O511" s="19"/>
    </row>
    <row r="512" spans="13:15" ht="15.75">
      <c r="M512" s="17"/>
      <c r="N512" s="18"/>
      <c r="O512" s="19"/>
    </row>
    <row r="513" spans="13:15" ht="15.75">
      <c r="M513" s="17"/>
      <c r="N513" s="18"/>
      <c r="O513" s="19"/>
    </row>
    <row r="514" spans="13:15" ht="15.75">
      <c r="M514" s="17"/>
      <c r="N514" s="18"/>
      <c r="O514" s="19"/>
    </row>
    <row r="515" spans="13:15" ht="15.75">
      <c r="M515" s="17"/>
      <c r="N515" s="18"/>
      <c r="O515" s="19"/>
    </row>
    <row r="516" spans="13:15" ht="15.75">
      <c r="M516" s="17"/>
      <c r="N516" s="18"/>
      <c r="O516" s="19"/>
    </row>
    <row r="517" spans="13:15" ht="15.75">
      <c r="M517" s="17"/>
      <c r="N517" s="18"/>
      <c r="O517" s="19"/>
    </row>
    <row r="518" spans="13:15" ht="15.75">
      <c r="M518" s="17"/>
      <c r="N518" s="18"/>
      <c r="O518" s="19"/>
    </row>
    <row r="519" spans="13:15" ht="15.75">
      <c r="M519" s="17"/>
      <c r="N519" s="18"/>
      <c r="O519" s="19"/>
    </row>
    <row r="520" spans="13:15" ht="15.75">
      <c r="M520" s="17"/>
      <c r="N520" s="18"/>
      <c r="O520" s="19"/>
    </row>
    <row r="521" spans="13:15" ht="15.75">
      <c r="M521" s="17"/>
      <c r="N521" s="18"/>
      <c r="O521" s="19"/>
    </row>
    <row r="522" spans="13:15" ht="15.75">
      <c r="M522" s="17"/>
      <c r="N522" s="18"/>
      <c r="O522" s="19"/>
    </row>
    <row r="523" spans="13:15" ht="15.75">
      <c r="M523" s="17"/>
      <c r="N523" s="18"/>
      <c r="O523" s="19"/>
    </row>
    <row r="524" spans="13:15" ht="15.75">
      <c r="M524" s="17"/>
      <c r="N524" s="18"/>
      <c r="O524" s="19"/>
    </row>
    <row r="525" spans="13:15" ht="15.75">
      <c r="M525" s="17"/>
      <c r="N525" s="18"/>
      <c r="O525" s="19"/>
    </row>
    <row r="526" spans="13:15" ht="15.75">
      <c r="M526" s="17"/>
      <c r="N526" s="18"/>
      <c r="O526" s="19"/>
    </row>
    <row r="527" spans="13:15" ht="15.75">
      <c r="M527" s="17"/>
      <c r="N527" s="18"/>
      <c r="O527" s="19"/>
    </row>
    <row r="528" spans="13:15" ht="15.75">
      <c r="M528" s="17"/>
      <c r="N528" s="18"/>
      <c r="O528" s="19"/>
    </row>
    <row r="529" spans="13:15" ht="15.75">
      <c r="M529" s="17"/>
      <c r="N529" s="18"/>
      <c r="O529" s="19"/>
    </row>
    <row r="530" spans="13:15" ht="15.75">
      <c r="M530" s="17"/>
      <c r="N530" s="18"/>
      <c r="O530" s="19"/>
    </row>
    <row r="531" spans="13:15" ht="15.75">
      <c r="M531" s="17"/>
      <c r="N531" s="18"/>
      <c r="O531" s="19"/>
    </row>
    <row r="532" spans="13:15" ht="15.75">
      <c r="M532" s="17"/>
      <c r="N532" s="18"/>
      <c r="O532" s="19"/>
    </row>
    <row r="533" spans="13:15" ht="15.75">
      <c r="M533" s="17"/>
      <c r="N533" s="18"/>
      <c r="O533" s="19"/>
    </row>
    <row r="534" spans="13:15" ht="15.75">
      <c r="M534" s="17"/>
      <c r="N534" s="18"/>
      <c r="O534" s="19"/>
    </row>
    <row r="535" spans="13:15" ht="15.75">
      <c r="M535" s="17"/>
      <c r="N535" s="18"/>
      <c r="O535" s="19"/>
    </row>
    <row r="536" spans="13:15" ht="15.75">
      <c r="M536" s="17"/>
      <c r="N536" s="18"/>
      <c r="O536" s="19"/>
    </row>
    <row r="537" spans="13:15" ht="15.75">
      <c r="M537" s="17"/>
      <c r="N537" s="18"/>
      <c r="O537" s="19"/>
    </row>
    <row r="538" spans="13:15" ht="15.75">
      <c r="M538" s="17"/>
      <c r="N538" s="18"/>
      <c r="O538" s="19"/>
    </row>
    <row r="539" spans="13:15" ht="15.75">
      <c r="M539" s="17"/>
      <c r="N539" s="18"/>
      <c r="O539" s="19"/>
    </row>
    <row r="540" spans="13:15" ht="15.75">
      <c r="M540" s="17"/>
      <c r="N540" s="18"/>
      <c r="O540" s="19"/>
    </row>
    <row r="541" spans="13:15" ht="15.75">
      <c r="M541" s="17"/>
      <c r="N541" s="18"/>
      <c r="O541" s="19"/>
    </row>
    <row r="542" spans="13:15" ht="15.75">
      <c r="M542" s="17"/>
      <c r="N542" s="18"/>
      <c r="O542" s="19"/>
    </row>
    <row r="543" spans="13:15" ht="15.75">
      <c r="M543" s="17"/>
      <c r="N543" s="18"/>
      <c r="O543" s="19"/>
    </row>
    <row r="544" spans="13:15" ht="15.75">
      <c r="M544" s="17"/>
      <c r="N544" s="18"/>
      <c r="O544" s="19"/>
    </row>
    <row r="545" spans="13:15" ht="15.75">
      <c r="M545" s="17"/>
      <c r="N545" s="18"/>
      <c r="O545" s="19"/>
    </row>
    <row r="546" spans="13:15" ht="15.75">
      <c r="M546" s="17"/>
      <c r="N546" s="18"/>
      <c r="O546" s="19"/>
    </row>
    <row r="547" spans="13:15" ht="15.75">
      <c r="M547" s="17"/>
      <c r="N547" s="18"/>
      <c r="O547" s="19"/>
    </row>
    <row r="548" spans="13:15" ht="15.75">
      <c r="M548" s="17"/>
      <c r="N548" s="18"/>
      <c r="O548" s="19"/>
    </row>
    <row r="549" spans="13:15" ht="15.75">
      <c r="M549" s="17"/>
      <c r="N549" s="18"/>
      <c r="O549" s="19"/>
    </row>
    <row r="550" spans="13:15" ht="15.75">
      <c r="M550" s="17"/>
      <c r="N550" s="18"/>
      <c r="O550" s="19"/>
    </row>
    <row r="551" spans="13:15" ht="15.75">
      <c r="M551" s="17"/>
      <c r="N551" s="18"/>
      <c r="O551" s="19"/>
    </row>
    <row r="552" spans="13:15" ht="15.75">
      <c r="M552" s="17"/>
      <c r="N552" s="18"/>
      <c r="O552" s="19"/>
    </row>
    <row r="553" spans="13:15" ht="15.75">
      <c r="M553" s="17"/>
      <c r="N553" s="18"/>
      <c r="O553" s="19"/>
    </row>
    <row r="554" spans="13:15" ht="15.75">
      <c r="M554" s="17"/>
      <c r="N554" s="18"/>
      <c r="O554" s="19"/>
    </row>
    <row r="555" spans="13:15" ht="15.75">
      <c r="M555" s="17"/>
      <c r="N555" s="18"/>
      <c r="O555" s="19"/>
    </row>
    <row r="556" spans="13:15" ht="15.75">
      <c r="M556" s="17"/>
      <c r="N556" s="18"/>
      <c r="O556" s="19"/>
    </row>
    <row r="557" spans="13:15" ht="15.75">
      <c r="M557" s="17"/>
      <c r="N557" s="18"/>
      <c r="O557" s="19"/>
    </row>
    <row r="558" spans="13:15" ht="15.75">
      <c r="M558" s="17"/>
      <c r="N558" s="18"/>
      <c r="O558" s="19"/>
    </row>
    <row r="559" spans="13:15" ht="15.75">
      <c r="M559" s="17"/>
      <c r="N559" s="18"/>
      <c r="O559" s="19"/>
    </row>
    <row r="560" spans="13:15" ht="15.75">
      <c r="M560" s="17"/>
      <c r="N560" s="18"/>
      <c r="O560" s="19"/>
    </row>
    <row r="561" spans="13:15" ht="15.75">
      <c r="M561" s="17"/>
      <c r="N561" s="18"/>
      <c r="O561" s="19"/>
    </row>
    <row r="562" spans="13:15" ht="15.75">
      <c r="M562" s="17"/>
      <c r="N562" s="18"/>
      <c r="O562" s="19"/>
    </row>
    <row r="563" spans="13:15" ht="15.75">
      <c r="M563" s="17"/>
      <c r="N563" s="18"/>
      <c r="O563" s="19"/>
    </row>
    <row r="564" spans="13:15" ht="15.75">
      <c r="M564" s="17"/>
      <c r="N564" s="18"/>
      <c r="O564" s="19"/>
    </row>
    <row r="565" spans="13:15" ht="15.75">
      <c r="M565" s="17"/>
      <c r="N565" s="18"/>
      <c r="O565" s="19"/>
    </row>
    <row r="566" spans="13:15" ht="15.75">
      <c r="M566" s="17"/>
      <c r="N566" s="18"/>
      <c r="O566" s="19"/>
    </row>
    <row r="567" spans="13:15" ht="15.75">
      <c r="M567" s="17"/>
      <c r="N567" s="18"/>
      <c r="O567" s="19"/>
    </row>
    <row r="568" spans="13:15" ht="15.75">
      <c r="M568" s="17"/>
      <c r="N568" s="18"/>
      <c r="O568" s="19"/>
    </row>
    <row r="569" spans="13:15" ht="15.75">
      <c r="M569" s="17"/>
      <c r="N569" s="18"/>
      <c r="O569" s="19"/>
    </row>
    <row r="570" spans="13:15" ht="15.75">
      <c r="M570" s="17"/>
      <c r="N570" s="18"/>
      <c r="O570" s="19"/>
    </row>
    <row r="571" spans="13:15" ht="15.75">
      <c r="M571" s="17"/>
      <c r="N571" s="18"/>
      <c r="O571" s="19"/>
    </row>
    <row r="572" spans="13:15" ht="15.75">
      <c r="M572" s="17"/>
      <c r="N572" s="18"/>
      <c r="O572" s="19"/>
    </row>
    <row r="573" spans="13:15" ht="15.75">
      <c r="M573" s="17"/>
      <c r="N573" s="18"/>
      <c r="O573" s="19"/>
    </row>
    <row r="574" spans="13:15" ht="15.75">
      <c r="M574" s="17"/>
      <c r="N574" s="18"/>
      <c r="O574" s="19"/>
    </row>
    <row r="575" spans="13:15" ht="15.75">
      <c r="M575" s="17"/>
      <c r="N575" s="18"/>
      <c r="O575" s="19"/>
    </row>
    <row r="576" spans="13:15" ht="15.75">
      <c r="M576" s="17"/>
      <c r="N576" s="18"/>
      <c r="O576" s="19"/>
    </row>
    <row r="577" spans="13:15" ht="15.75">
      <c r="M577" s="17"/>
      <c r="N577" s="18"/>
      <c r="O577" s="19"/>
    </row>
    <row r="578" spans="13:15" ht="15.75">
      <c r="M578" s="17"/>
      <c r="N578" s="18"/>
      <c r="O578" s="19"/>
    </row>
    <row r="579" spans="13:15" ht="15.75">
      <c r="M579" s="17"/>
      <c r="N579" s="18"/>
      <c r="O579" s="19"/>
    </row>
    <row r="580" spans="13:15" ht="15.75">
      <c r="M580" s="17"/>
      <c r="N580" s="18"/>
      <c r="O580" s="19"/>
    </row>
    <row r="581" spans="13:15" ht="15.75">
      <c r="M581" s="17"/>
      <c r="N581" s="18"/>
      <c r="O581" s="19"/>
    </row>
    <row r="582" spans="13:15" ht="15.75">
      <c r="M582" s="17"/>
      <c r="N582" s="18"/>
      <c r="O582" s="19"/>
    </row>
    <row r="583" spans="13:15" ht="15.75">
      <c r="M583" s="17"/>
      <c r="N583" s="18"/>
      <c r="O583" s="19"/>
    </row>
    <row r="584" spans="13:15" ht="15.75">
      <c r="M584" s="17"/>
      <c r="N584" s="18"/>
      <c r="O584" s="19"/>
    </row>
    <row r="585" spans="13:15" ht="15.75">
      <c r="M585" s="17"/>
      <c r="N585" s="18"/>
      <c r="O585" s="19"/>
    </row>
    <row r="586" spans="13:15" ht="15.75">
      <c r="M586" s="17"/>
      <c r="N586" s="18"/>
      <c r="O586" s="19"/>
    </row>
    <row r="587" spans="13:15" ht="15.75">
      <c r="M587" s="17"/>
      <c r="N587" s="18"/>
      <c r="O587" s="19"/>
    </row>
    <row r="588" spans="13:15" ht="15.75">
      <c r="M588" s="17"/>
      <c r="N588" s="18"/>
      <c r="O588" s="19"/>
    </row>
    <row r="589" spans="13:15" ht="15.75">
      <c r="M589" s="17"/>
      <c r="N589" s="18"/>
      <c r="O589" s="19"/>
    </row>
    <row r="590" spans="13:15" ht="15.75">
      <c r="M590" s="17"/>
      <c r="N590" s="18"/>
      <c r="O590" s="19"/>
    </row>
    <row r="591" spans="13:15" ht="15.75">
      <c r="M591" s="17"/>
      <c r="N591" s="18"/>
      <c r="O591" s="19"/>
    </row>
    <row r="592" spans="13:15" ht="15.75">
      <c r="M592" s="17"/>
      <c r="N592" s="18"/>
      <c r="O592" s="19"/>
    </row>
    <row r="593" spans="13:15" ht="15.75">
      <c r="M593" s="17"/>
      <c r="N593" s="18"/>
      <c r="O593" s="19"/>
    </row>
    <row r="594" spans="13:15" ht="15.75">
      <c r="M594" s="17"/>
      <c r="N594" s="18"/>
      <c r="O594" s="19"/>
    </row>
    <row r="595" spans="13:15" ht="15.75">
      <c r="M595" s="17"/>
      <c r="N595" s="18"/>
      <c r="O595" s="19"/>
    </row>
    <row r="596" spans="13:15" ht="15.75">
      <c r="M596" s="17"/>
      <c r="N596" s="18"/>
      <c r="O596" s="19"/>
    </row>
    <row r="597" spans="13:15" ht="15.75">
      <c r="M597" s="17"/>
      <c r="N597" s="18"/>
      <c r="O597" s="19"/>
    </row>
    <row r="598" spans="13:15" ht="15.75">
      <c r="M598" s="17"/>
      <c r="N598" s="18"/>
      <c r="O598" s="19"/>
    </row>
    <row r="599" spans="13:15" ht="15.75">
      <c r="M599" s="17"/>
      <c r="N599" s="18"/>
      <c r="O599" s="19"/>
    </row>
    <row r="600" spans="13:15" ht="15.75">
      <c r="M600" s="17"/>
      <c r="N600" s="18"/>
      <c r="O600" s="19"/>
    </row>
    <row r="601" spans="13:15" ht="15.75">
      <c r="M601" s="17"/>
      <c r="N601" s="18"/>
      <c r="O601" s="19"/>
    </row>
    <row r="602" spans="13:15" ht="15.75">
      <c r="M602" s="17"/>
      <c r="N602" s="18"/>
      <c r="O602" s="19"/>
    </row>
    <row r="603" spans="13:15" ht="15.75">
      <c r="M603" s="17"/>
      <c r="N603" s="18"/>
      <c r="O603" s="19"/>
    </row>
    <row r="604" spans="13:15" ht="15.75">
      <c r="M604" s="17"/>
      <c r="N604" s="18"/>
      <c r="O604" s="19"/>
    </row>
    <row r="605" spans="13:15" ht="15.75">
      <c r="M605" s="17"/>
      <c r="N605" s="18"/>
      <c r="O605" s="19"/>
    </row>
    <row r="606" spans="13:15" ht="15.75">
      <c r="M606" s="17"/>
      <c r="N606" s="18"/>
      <c r="O606" s="19"/>
    </row>
    <row r="607" spans="13:15" ht="15.75">
      <c r="M607" s="17"/>
      <c r="N607" s="18"/>
      <c r="O607" s="19"/>
    </row>
    <row r="608" spans="13:15" ht="15.75">
      <c r="M608" s="17"/>
      <c r="N608" s="18"/>
      <c r="O608" s="19"/>
    </row>
    <row r="609" spans="13:15" ht="15.75">
      <c r="M609" s="17"/>
      <c r="N609" s="18"/>
      <c r="O609" s="19"/>
    </row>
    <row r="610" spans="13:15" ht="15.75">
      <c r="M610" s="17"/>
      <c r="N610" s="18"/>
      <c r="O610" s="19"/>
    </row>
    <row r="611" spans="13:15" ht="15.75">
      <c r="M611" s="17"/>
      <c r="N611" s="18"/>
      <c r="O611" s="19"/>
    </row>
    <row r="612" spans="13:15" ht="15.75">
      <c r="M612" s="17"/>
      <c r="N612" s="18"/>
      <c r="O612" s="19"/>
    </row>
    <row r="613" spans="13:15" ht="15.75">
      <c r="M613" s="17"/>
      <c r="N613" s="18"/>
      <c r="O613" s="19"/>
    </row>
    <row r="614" spans="13:15" ht="15.75">
      <c r="M614" s="17"/>
      <c r="N614" s="18"/>
      <c r="O614" s="19"/>
    </row>
    <row r="615" spans="13:15" ht="15.75">
      <c r="M615" s="17"/>
      <c r="N615" s="18"/>
      <c r="O615" s="19"/>
    </row>
    <row r="616" spans="13:15" ht="15.75">
      <c r="M616" s="17"/>
      <c r="N616" s="18"/>
      <c r="O616" s="19"/>
    </row>
    <row r="617" spans="13:15" ht="15.75">
      <c r="M617" s="17"/>
      <c r="N617" s="18"/>
      <c r="O617" s="19"/>
    </row>
    <row r="618" spans="13:15" ht="15.75">
      <c r="M618" s="17"/>
      <c r="N618" s="18"/>
      <c r="O618" s="19"/>
    </row>
    <row r="619" spans="13:15" ht="15.75">
      <c r="M619" s="17"/>
      <c r="N619" s="18"/>
      <c r="O619" s="19"/>
    </row>
    <row r="620" spans="13:15" ht="15.75">
      <c r="M620" s="17"/>
      <c r="N620" s="18"/>
      <c r="O620" s="19"/>
    </row>
    <row r="621" spans="13:15" ht="15.75">
      <c r="M621" s="17"/>
      <c r="N621" s="18"/>
      <c r="O621" s="19"/>
    </row>
    <row r="622" spans="13:15" ht="15.75">
      <c r="M622" s="17"/>
      <c r="N622" s="18"/>
      <c r="O622" s="19"/>
    </row>
    <row r="623" spans="13:15" ht="15.75">
      <c r="M623" s="17"/>
      <c r="N623" s="18"/>
      <c r="O623" s="19"/>
    </row>
    <row r="624" spans="13:15" ht="15.75">
      <c r="M624" s="17"/>
      <c r="N624" s="18"/>
      <c r="O624" s="19"/>
    </row>
    <row r="625" spans="13:15" ht="15.75">
      <c r="M625" s="17"/>
      <c r="N625" s="18"/>
      <c r="O625" s="19"/>
    </row>
    <row r="626" spans="13:15" ht="15.75">
      <c r="M626" s="17"/>
      <c r="N626" s="18"/>
      <c r="O626" s="19"/>
    </row>
    <row r="627" spans="13:15" ht="15.75">
      <c r="M627" s="17"/>
      <c r="N627" s="18"/>
      <c r="O627" s="19"/>
    </row>
    <row r="628" spans="13:15" ht="15.75">
      <c r="M628" s="17"/>
      <c r="N628" s="18"/>
      <c r="O628" s="19"/>
    </row>
    <row r="629" spans="13:15" ht="15.75">
      <c r="M629" s="17"/>
      <c r="N629" s="18"/>
      <c r="O629" s="19"/>
    </row>
    <row r="630" spans="13:15" ht="15.75">
      <c r="M630" s="17"/>
      <c r="N630" s="18"/>
      <c r="O630" s="19"/>
    </row>
    <row r="631" spans="13:15" ht="15.75">
      <c r="M631" s="17"/>
      <c r="N631" s="18"/>
      <c r="O631" s="19"/>
    </row>
    <row r="632" spans="13:15" ht="15.75">
      <c r="M632" s="17"/>
      <c r="N632" s="18"/>
      <c r="O632" s="19"/>
    </row>
    <row r="633" spans="13:15" ht="15.75">
      <c r="M633" s="17"/>
      <c r="N633" s="18"/>
      <c r="O633" s="19"/>
    </row>
    <row r="634" spans="13:15" ht="15.75">
      <c r="M634" s="17"/>
      <c r="N634" s="18"/>
      <c r="O634" s="19"/>
    </row>
    <row r="635" spans="13:15" ht="15.75">
      <c r="M635" s="17"/>
      <c r="N635" s="18"/>
      <c r="O635" s="19"/>
    </row>
    <row r="636" spans="13:15" ht="15.75">
      <c r="M636" s="17"/>
      <c r="N636" s="18"/>
      <c r="O636" s="19"/>
    </row>
    <row r="637" spans="13:15" ht="15.75">
      <c r="M637" s="17"/>
      <c r="N637" s="18"/>
      <c r="O637" s="19"/>
    </row>
    <row r="638" spans="13:15" ht="15.75">
      <c r="M638" s="17"/>
      <c r="N638" s="18"/>
      <c r="O638" s="19"/>
    </row>
    <row r="639" spans="13:15" ht="15.75">
      <c r="M639" s="17"/>
      <c r="N639" s="18"/>
      <c r="O639" s="19"/>
    </row>
    <row r="640" spans="13:15" ht="15.75">
      <c r="M640" s="17"/>
      <c r="N640" s="18"/>
      <c r="O640" s="19"/>
    </row>
    <row r="641" spans="13:15" ht="15.75">
      <c r="M641" s="17"/>
      <c r="N641" s="18"/>
      <c r="O641" s="19"/>
    </row>
    <row r="642" spans="13:15" ht="15.75">
      <c r="M642" s="17"/>
      <c r="N642" s="18"/>
      <c r="O642" s="19"/>
    </row>
    <row r="643" spans="13:15" ht="15.75">
      <c r="M643" s="17"/>
      <c r="N643" s="18"/>
      <c r="O643" s="19"/>
    </row>
    <row r="644" spans="13:15" ht="15.75">
      <c r="M644" s="17"/>
      <c r="N644" s="18"/>
      <c r="O644" s="19"/>
    </row>
    <row r="645" spans="13:15" ht="15.75">
      <c r="M645" s="17"/>
      <c r="N645" s="18"/>
      <c r="O645" s="19"/>
    </row>
    <row r="646" spans="13:15" ht="15.75">
      <c r="M646" s="17"/>
      <c r="N646" s="18"/>
      <c r="O646" s="19"/>
    </row>
    <row r="647" spans="13:15" ht="15.75">
      <c r="M647" s="17"/>
      <c r="N647" s="18"/>
      <c r="O647" s="19"/>
    </row>
    <row r="648" spans="13:15" ht="15.75">
      <c r="M648" s="17"/>
      <c r="N648" s="18"/>
      <c r="O648" s="19"/>
    </row>
    <row r="649" spans="13:15" ht="15.75">
      <c r="M649" s="17"/>
      <c r="N649" s="18"/>
      <c r="O649" s="19"/>
    </row>
    <row r="650" spans="13:15" ht="15.75">
      <c r="M650" s="17"/>
      <c r="N650" s="18"/>
      <c r="O650" s="19"/>
    </row>
    <row r="651" spans="13:15" ht="15.75">
      <c r="M651" s="17"/>
      <c r="N651" s="18"/>
      <c r="O651" s="19"/>
    </row>
    <row r="652" spans="13:15" ht="15.75">
      <c r="M652" s="17"/>
      <c r="N652" s="18"/>
      <c r="O652" s="19"/>
    </row>
    <row r="653" spans="13:15" ht="15.75">
      <c r="M653" s="17"/>
      <c r="N653" s="18"/>
      <c r="O653" s="19"/>
    </row>
    <row r="654" spans="13:15" ht="15.75">
      <c r="M654" s="17"/>
      <c r="N654" s="18"/>
      <c r="O654" s="19"/>
    </row>
    <row r="655" spans="13:15" ht="15.75">
      <c r="M655" s="17"/>
      <c r="N655" s="18"/>
      <c r="O655" s="19"/>
    </row>
    <row r="656" spans="13:15" ht="15.75">
      <c r="M656" s="17"/>
      <c r="N656" s="18"/>
      <c r="O656" s="19"/>
    </row>
    <row r="657" spans="13:15" ht="15.75">
      <c r="M657" s="17"/>
      <c r="N657" s="18"/>
      <c r="O657" s="19"/>
    </row>
    <row r="658" spans="13:15" ht="15.75">
      <c r="M658" s="17"/>
      <c r="N658" s="18"/>
      <c r="O658" s="19"/>
    </row>
    <row r="659" spans="13:15" ht="15.75">
      <c r="M659" s="17"/>
      <c r="N659" s="18"/>
      <c r="O659" s="19"/>
    </row>
    <row r="660" spans="13:15" ht="15.75">
      <c r="M660" s="17"/>
      <c r="N660" s="18"/>
      <c r="O660" s="19"/>
    </row>
    <row r="661" spans="13:15" ht="15.75">
      <c r="M661" s="17"/>
      <c r="N661" s="18"/>
      <c r="O661" s="19"/>
    </row>
    <row r="662" spans="13:15" ht="15.75">
      <c r="M662" s="17"/>
      <c r="N662" s="18"/>
      <c r="O662" s="19"/>
    </row>
    <row r="663" spans="13:15" ht="15.75">
      <c r="M663" s="17"/>
      <c r="N663" s="18"/>
      <c r="O663" s="19"/>
    </row>
    <row r="664" spans="13:15" ht="15.75">
      <c r="M664" s="17"/>
      <c r="N664" s="18"/>
      <c r="O664" s="19"/>
    </row>
    <row r="665" spans="13:15" ht="15.75">
      <c r="M665" s="17"/>
      <c r="N665" s="18"/>
      <c r="O665" s="19"/>
    </row>
    <row r="666" spans="13:15" ht="15.75">
      <c r="M666" s="17"/>
      <c r="N666" s="18"/>
      <c r="O666" s="19"/>
    </row>
    <row r="667" spans="13:15" ht="15.75">
      <c r="M667" s="17"/>
      <c r="N667" s="18"/>
      <c r="O667" s="19"/>
    </row>
    <row r="668" spans="13:15" ht="15.75">
      <c r="M668" s="17"/>
      <c r="N668" s="18"/>
      <c r="O668" s="19"/>
    </row>
    <row r="669" spans="13:15" ht="15.75">
      <c r="M669" s="17"/>
      <c r="N669" s="18"/>
      <c r="O669" s="19"/>
    </row>
    <row r="670" spans="13:15" ht="15.75">
      <c r="M670" s="17"/>
      <c r="N670" s="18"/>
      <c r="O670" s="19"/>
    </row>
    <row r="671" spans="13:15" ht="15.75">
      <c r="M671" s="17"/>
      <c r="N671" s="18"/>
      <c r="O671" s="19"/>
    </row>
    <row r="672" spans="13:15" ht="15.75">
      <c r="M672" s="17"/>
      <c r="N672" s="18"/>
      <c r="O672" s="19"/>
    </row>
    <row r="673" spans="13:15" ht="15.75">
      <c r="M673" s="17"/>
      <c r="N673" s="18"/>
      <c r="O673" s="19"/>
    </row>
    <row r="674" spans="13:15" ht="15.75">
      <c r="M674" s="17"/>
      <c r="N674" s="18"/>
      <c r="O674" s="19"/>
    </row>
    <row r="675" spans="13:15" ht="15.75">
      <c r="M675" s="17"/>
      <c r="N675" s="18"/>
      <c r="O675" s="19"/>
    </row>
    <row r="676" spans="13:15" ht="15.75">
      <c r="M676" s="17"/>
      <c r="N676" s="18"/>
      <c r="O676" s="19"/>
    </row>
    <row r="677" spans="13:15" ht="15.75">
      <c r="M677" s="17"/>
      <c r="N677" s="18"/>
      <c r="O677" s="19"/>
    </row>
    <row r="678" spans="13:15" ht="15.75">
      <c r="M678" s="17"/>
      <c r="N678" s="18"/>
      <c r="O678" s="19"/>
    </row>
    <row r="679" spans="13:15" ht="15.75">
      <c r="M679" s="17"/>
      <c r="N679" s="18"/>
      <c r="O679" s="19"/>
    </row>
    <row r="680" spans="13:15" ht="15.75">
      <c r="M680" s="17"/>
      <c r="N680" s="18"/>
      <c r="O680" s="19"/>
    </row>
    <row r="681" spans="13:15" ht="15.75">
      <c r="M681" s="17"/>
      <c r="N681" s="18"/>
      <c r="O681" s="19"/>
    </row>
    <row r="682" spans="13:15" ht="15.75">
      <c r="M682" s="17"/>
      <c r="N682" s="18"/>
      <c r="O682" s="19"/>
    </row>
    <row r="683" spans="13:15" ht="15.75">
      <c r="M683" s="17"/>
      <c r="N683" s="18"/>
      <c r="O683" s="19"/>
    </row>
    <row r="684" spans="13:15" ht="15.75">
      <c r="M684" s="17"/>
      <c r="N684" s="18"/>
      <c r="O684" s="19"/>
    </row>
    <row r="685" spans="13:15" ht="15.75">
      <c r="M685" s="17"/>
      <c r="N685" s="18"/>
      <c r="O685" s="19"/>
    </row>
    <row r="686" spans="13:15" ht="15.75">
      <c r="M686" s="17"/>
      <c r="N686" s="18"/>
      <c r="O686" s="19"/>
    </row>
    <row r="687" spans="13:15" ht="15.75">
      <c r="M687" s="17"/>
      <c r="N687" s="18"/>
      <c r="O687" s="19"/>
    </row>
    <row r="688" spans="13:15" ht="15.75">
      <c r="M688" s="17"/>
      <c r="N688" s="18"/>
      <c r="O688" s="19"/>
    </row>
    <row r="689" spans="13:15" ht="15.75">
      <c r="M689" s="17"/>
      <c r="N689" s="18"/>
      <c r="O689" s="19"/>
    </row>
    <row r="690" spans="13:15" ht="15.75">
      <c r="M690" s="17"/>
      <c r="N690" s="18"/>
      <c r="O690" s="19"/>
    </row>
    <row r="691" spans="13:15" ht="15.75">
      <c r="M691" s="17"/>
      <c r="N691" s="18"/>
      <c r="O691" s="19"/>
    </row>
    <row r="692" spans="13:15" ht="15.75">
      <c r="M692" s="17"/>
      <c r="N692" s="18"/>
      <c r="O692" s="19"/>
    </row>
    <row r="693" spans="13:15" ht="15.75">
      <c r="M693" s="17"/>
      <c r="N693" s="18"/>
      <c r="O693" s="19"/>
    </row>
    <row r="694" spans="13:15" ht="15.75">
      <c r="M694" s="17"/>
      <c r="N694" s="18"/>
      <c r="O694" s="19"/>
    </row>
    <row r="695" spans="13:15" ht="15.75">
      <c r="M695" s="17"/>
      <c r="N695" s="18"/>
      <c r="O695" s="19"/>
    </row>
    <row r="696" spans="13:15" ht="15.75">
      <c r="M696" s="17"/>
      <c r="N696" s="18"/>
      <c r="O696" s="19"/>
    </row>
    <row r="697" spans="13:15" ht="15.75">
      <c r="M697" s="17"/>
      <c r="N697" s="18"/>
      <c r="O697" s="19"/>
    </row>
    <row r="698" spans="13:15" ht="15.75">
      <c r="M698" s="17"/>
      <c r="N698" s="18"/>
      <c r="O698" s="19"/>
    </row>
    <row r="699" spans="13:15" ht="15.75">
      <c r="M699" s="17"/>
      <c r="N699" s="18"/>
      <c r="O699" s="19"/>
    </row>
    <row r="700" spans="13:15" ht="15.75">
      <c r="M700" s="17"/>
      <c r="N700" s="18"/>
      <c r="O700" s="19"/>
    </row>
    <row r="701" spans="13:15" ht="15.75">
      <c r="M701" s="17"/>
      <c r="N701" s="18"/>
      <c r="O701" s="19"/>
    </row>
    <row r="702" spans="13:15" ht="15.75">
      <c r="M702" s="17"/>
      <c r="N702" s="18"/>
      <c r="O702" s="19"/>
    </row>
    <row r="703" spans="13:15" ht="15.75">
      <c r="M703" s="17"/>
      <c r="N703" s="18"/>
      <c r="O703" s="19"/>
    </row>
    <row r="704" spans="13:15" ht="15.75">
      <c r="M704" s="17"/>
      <c r="N704" s="18"/>
      <c r="O704" s="19"/>
    </row>
    <row r="705" spans="13:15" ht="15.75">
      <c r="M705" s="17"/>
      <c r="N705" s="18"/>
      <c r="O705" s="19"/>
    </row>
    <row r="706" spans="13:15" ht="15.75">
      <c r="M706" s="17"/>
      <c r="N706" s="18"/>
      <c r="O706" s="19"/>
    </row>
    <row r="707" spans="13:15" ht="15.75">
      <c r="M707" s="17"/>
      <c r="N707" s="18"/>
      <c r="O707" s="19"/>
    </row>
    <row r="708" spans="13:15" ht="15.75">
      <c r="M708" s="17"/>
      <c r="N708" s="18"/>
      <c r="O708" s="19"/>
    </row>
    <row r="709" spans="13:15" ht="15.75">
      <c r="M709" s="17"/>
      <c r="N709" s="18"/>
      <c r="O709" s="19"/>
    </row>
    <row r="710" spans="13:15" ht="15.75">
      <c r="M710" s="17"/>
      <c r="N710" s="18"/>
      <c r="O710" s="19"/>
    </row>
    <row r="711" spans="13:15" ht="15.75">
      <c r="M711" s="17"/>
      <c r="N711" s="18"/>
      <c r="O711" s="19"/>
    </row>
    <row r="712" spans="13:15" ht="15.75">
      <c r="M712" s="17"/>
      <c r="N712" s="18"/>
      <c r="O712" s="19"/>
    </row>
    <row r="713" spans="13:15" ht="15.75">
      <c r="M713" s="17"/>
      <c r="N713" s="18"/>
      <c r="O713" s="19"/>
    </row>
    <row r="714" spans="13:15" ht="15.75">
      <c r="M714" s="17"/>
      <c r="N714" s="18"/>
      <c r="O714" s="19"/>
    </row>
    <row r="715" spans="13:15" ht="15.75">
      <c r="M715" s="17"/>
      <c r="N715" s="18"/>
      <c r="O715" s="19"/>
    </row>
    <row r="716" spans="13:15" ht="15.75">
      <c r="M716" s="17"/>
      <c r="N716" s="18"/>
      <c r="O716" s="19"/>
    </row>
    <row r="717" spans="13:15" ht="15.75">
      <c r="M717" s="17"/>
      <c r="N717" s="18"/>
      <c r="O717" s="19"/>
    </row>
    <row r="718" spans="13:15" ht="15.75">
      <c r="M718" s="17"/>
      <c r="N718" s="18"/>
      <c r="O718" s="19"/>
    </row>
    <row r="719" spans="13:15" ht="15.75">
      <c r="M719" s="17"/>
      <c r="N719" s="18"/>
      <c r="O719" s="19"/>
    </row>
    <row r="720" spans="13:15" ht="15.75">
      <c r="M720" s="17"/>
      <c r="N720" s="18"/>
      <c r="O720" s="19"/>
    </row>
    <row r="721" spans="13:15" ht="15.75">
      <c r="M721" s="17"/>
      <c r="N721" s="18"/>
      <c r="O721" s="19"/>
    </row>
    <row r="722" spans="13:15" ht="15.75">
      <c r="M722" s="17"/>
      <c r="N722" s="18"/>
      <c r="O722" s="19"/>
    </row>
    <row r="723" spans="13:15" ht="15.75">
      <c r="M723" s="17"/>
      <c r="N723" s="18"/>
      <c r="O723" s="19"/>
    </row>
    <row r="724" spans="13:15" ht="15.75">
      <c r="M724" s="17"/>
      <c r="N724" s="18"/>
      <c r="O724" s="19"/>
    </row>
    <row r="725" spans="13:15" ht="15.75">
      <c r="M725" s="17"/>
      <c r="N725" s="18"/>
      <c r="O725" s="19"/>
    </row>
    <row r="726" spans="13:15" ht="15.75">
      <c r="M726" s="17"/>
      <c r="N726" s="18"/>
      <c r="O726" s="19"/>
    </row>
    <row r="727" spans="13:15" ht="15.75">
      <c r="M727" s="17"/>
      <c r="N727" s="18"/>
      <c r="O727" s="19"/>
    </row>
    <row r="728" spans="13:15" ht="15.75">
      <c r="M728" s="17"/>
      <c r="N728" s="18"/>
      <c r="O728" s="19"/>
    </row>
    <row r="729" spans="13:15" ht="15.75">
      <c r="M729" s="17"/>
      <c r="N729" s="18"/>
      <c r="O729" s="19"/>
    </row>
    <row r="730" spans="13:15" ht="15.75">
      <c r="M730" s="17"/>
      <c r="N730" s="18"/>
      <c r="O730" s="19"/>
    </row>
    <row r="731" spans="13:15" ht="15.75">
      <c r="M731" s="17"/>
      <c r="N731" s="18"/>
      <c r="O731" s="19"/>
    </row>
    <row r="732" spans="13:15" ht="15.75">
      <c r="M732" s="17"/>
      <c r="N732" s="18"/>
      <c r="O732" s="19"/>
    </row>
    <row r="733" spans="13:15" ht="15.75">
      <c r="M733" s="17"/>
      <c r="N733" s="18"/>
      <c r="O733" s="19"/>
    </row>
    <row r="734" spans="13:15" ht="15.75">
      <c r="M734" s="17"/>
      <c r="N734" s="18"/>
      <c r="O734" s="19"/>
    </row>
    <row r="735" spans="13:15" ht="15.75">
      <c r="M735" s="17"/>
      <c r="N735" s="18"/>
      <c r="O735" s="19"/>
    </row>
    <row r="736" spans="13:15" ht="15.75">
      <c r="M736" s="17"/>
      <c r="N736" s="18"/>
      <c r="O736" s="19"/>
    </row>
    <row r="737" spans="13:15" ht="15.75">
      <c r="M737" s="17"/>
      <c r="N737" s="18"/>
      <c r="O737" s="19"/>
    </row>
    <row r="738" spans="13:15" ht="15.75">
      <c r="M738" s="17"/>
      <c r="N738" s="18"/>
      <c r="O738" s="19"/>
    </row>
    <row r="739" spans="13:15" ht="15.75">
      <c r="M739" s="17"/>
      <c r="N739" s="18"/>
      <c r="O739" s="19"/>
    </row>
    <row r="740" spans="13:15" ht="15.75">
      <c r="M740" s="17"/>
      <c r="N740" s="18"/>
      <c r="O740" s="19"/>
    </row>
    <row r="741" spans="13:15" ht="15.75">
      <c r="M741" s="17"/>
      <c r="N741" s="18"/>
      <c r="O741" s="19"/>
    </row>
  </sheetData>
  <sheetProtection/>
  <mergeCells count="2">
    <mergeCell ref="A2:M2"/>
    <mergeCell ref="A95:J95"/>
  </mergeCells>
  <printOptions/>
  <pageMargins left="0" right="0.31496062992125984" top="0" bottom="0.35433070866141736" header="0.31496062992125984" footer="0.31496062992125984"/>
  <pageSetup horizontalDpi="600" verticalDpi="600" orientation="portrait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6"/>
  <sheetViews>
    <sheetView zoomScale="115" zoomScaleNormal="115" zoomScalePageLayoutView="0" workbookViewId="0" topLeftCell="A1">
      <selection activeCell="G31" sqref="G31"/>
    </sheetView>
  </sheetViews>
  <sheetFormatPr defaultColWidth="9.140625" defaultRowHeight="12.75"/>
  <cols>
    <col min="7" max="7" width="16.8515625" style="0" customWidth="1"/>
    <col min="8" max="8" width="15.00390625" style="0" customWidth="1"/>
    <col min="9" max="9" width="10.7109375" style="0" customWidth="1"/>
    <col min="10" max="10" width="11.57421875" style="0" customWidth="1"/>
    <col min="11" max="11" width="15.28125" style="0" customWidth="1"/>
    <col min="12" max="12" width="17.00390625" style="0" customWidth="1"/>
  </cols>
  <sheetData>
    <row r="1" ht="13.5" thickBot="1"/>
    <row r="2" spans="1:14" ht="15.75" thickBot="1">
      <c r="A2" s="236" t="s">
        <v>79</v>
      </c>
      <c r="B2" s="237"/>
      <c r="C2" s="237"/>
      <c r="D2" s="237"/>
      <c r="E2" s="237"/>
      <c r="F2" s="237"/>
      <c r="G2" s="237"/>
      <c r="H2" s="238"/>
      <c r="I2" s="211" t="s">
        <v>95</v>
      </c>
      <c r="J2" s="212"/>
      <c r="K2" s="212"/>
      <c r="L2" s="239"/>
      <c r="M2" s="213"/>
      <c r="N2" s="214"/>
    </row>
    <row r="3" spans="1:14" ht="42" customHeight="1" thickBot="1">
      <c r="A3" s="240" t="s">
        <v>81</v>
      </c>
      <c r="B3" s="241"/>
      <c r="C3" s="241"/>
      <c r="D3" s="241"/>
      <c r="E3" s="241"/>
      <c r="F3" s="242"/>
      <c r="G3" s="240" t="s">
        <v>82</v>
      </c>
      <c r="H3" s="242"/>
      <c r="I3" s="231" t="s">
        <v>83</v>
      </c>
      <c r="J3" s="232"/>
      <c r="K3" s="105" t="s">
        <v>84</v>
      </c>
      <c r="L3" s="106" t="s">
        <v>68</v>
      </c>
      <c r="M3" s="213"/>
      <c r="N3" s="214"/>
    </row>
    <row r="4" spans="1:14" ht="15.75" thickBot="1">
      <c r="A4" s="103"/>
      <c r="B4" s="103"/>
      <c r="C4" s="103"/>
      <c r="D4" s="103"/>
      <c r="E4" s="103"/>
      <c r="F4" s="103"/>
      <c r="G4" s="103"/>
      <c r="H4" s="103"/>
      <c r="I4" s="231" t="s">
        <v>67</v>
      </c>
      <c r="J4" s="232"/>
      <c r="K4" s="107" t="s">
        <v>67</v>
      </c>
      <c r="L4" s="108" t="s">
        <v>67</v>
      </c>
      <c r="M4" s="213"/>
      <c r="N4" s="214"/>
    </row>
    <row r="5" spans="1:14" ht="15">
      <c r="A5" s="233" t="s">
        <v>69</v>
      </c>
      <c r="B5" s="234"/>
      <c r="C5" s="234"/>
      <c r="D5" s="234"/>
      <c r="E5" s="234"/>
      <c r="F5" s="235"/>
      <c r="G5" s="109"/>
      <c r="H5" s="109">
        <v>0</v>
      </c>
      <c r="I5" s="110"/>
      <c r="J5" s="111"/>
      <c r="K5" s="112"/>
      <c r="L5" s="112"/>
      <c r="M5" s="213"/>
      <c r="N5" s="214"/>
    </row>
    <row r="6" spans="1:14" ht="15">
      <c r="A6" s="215" t="s">
        <v>70</v>
      </c>
      <c r="B6" s="216"/>
      <c r="C6" s="216"/>
      <c r="D6" s="216"/>
      <c r="E6" s="216"/>
      <c r="F6" s="230"/>
      <c r="G6" s="112"/>
      <c r="H6" s="112"/>
      <c r="I6" s="114"/>
      <c r="J6" s="115"/>
      <c r="K6" s="112"/>
      <c r="L6" s="112"/>
      <c r="M6" s="213"/>
      <c r="N6" s="214"/>
    </row>
    <row r="7" spans="1:14" ht="15">
      <c r="A7" s="215" t="s">
        <v>96</v>
      </c>
      <c r="B7" s="216"/>
      <c r="C7" s="216"/>
      <c r="D7" s="216"/>
      <c r="E7" s="216"/>
      <c r="F7" s="230"/>
      <c r="G7" s="112"/>
      <c r="H7" s="112"/>
      <c r="I7" s="114"/>
      <c r="J7" s="115"/>
      <c r="K7" s="112"/>
      <c r="L7" s="112"/>
      <c r="M7" s="213"/>
      <c r="N7" s="214"/>
    </row>
    <row r="8" spans="1:14" ht="15">
      <c r="A8" s="215" t="s">
        <v>73</v>
      </c>
      <c r="B8" s="216"/>
      <c r="C8" s="216"/>
      <c r="D8" s="216"/>
      <c r="E8" s="216"/>
      <c r="F8" s="230"/>
      <c r="G8" s="112"/>
      <c r="H8" s="112"/>
      <c r="I8" s="114"/>
      <c r="J8" s="115"/>
      <c r="K8" s="112"/>
      <c r="L8" s="112"/>
      <c r="M8" s="213"/>
      <c r="N8" s="214"/>
    </row>
    <row r="9" spans="1:14" ht="15">
      <c r="A9" s="215" t="s">
        <v>74</v>
      </c>
      <c r="B9" s="216"/>
      <c r="C9" s="216"/>
      <c r="D9" s="216"/>
      <c r="E9" s="216"/>
      <c r="F9" s="115"/>
      <c r="G9" s="112"/>
      <c r="H9" s="112"/>
      <c r="I9" s="114"/>
      <c r="J9" s="115"/>
      <c r="K9" s="112"/>
      <c r="L9" s="112"/>
      <c r="M9" s="213"/>
      <c r="N9" s="214"/>
    </row>
    <row r="10" spans="1:14" ht="15">
      <c r="A10" s="215" t="s">
        <v>85</v>
      </c>
      <c r="B10" s="216"/>
      <c r="C10" s="216"/>
      <c r="D10" s="216"/>
      <c r="E10" s="216"/>
      <c r="F10" s="115"/>
      <c r="G10" s="112"/>
      <c r="H10" s="112"/>
      <c r="I10" s="114"/>
      <c r="J10" s="115"/>
      <c r="K10" s="112"/>
      <c r="L10" s="112"/>
      <c r="M10" s="213"/>
      <c r="N10" s="214"/>
    </row>
    <row r="11" spans="1:14" ht="15">
      <c r="A11" s="217" t="s">
        <v>86</v>
      </c>
      <c r="B11" s="218"/>
      <c r="C11" s="218"/>
      <c r="D11" s="218"/>
      <c r="E11" s="218"/>
      <c r="F11" s="219"/>
      <c r="G11" s="112">
        <v>0</v>
      </c>
      <c r="H11" s="112"/>
      <c r="I11" s="116"/>
      <c r="J11" s="115"/>
      <c r="K11" s="112"/>
      <c r="L11" s="112"/>
      <c r="M11" s="213"/>
      <c r="N11" s="214"/>
    </row>
    <row r="12" spans="1:14" ht="15">
      <c r="A12" s="113"/>
      <c r="B12" s="117"/>
      <c r="C12" s="117"/>
      <c r="D12" s="117"/>
      <c r="E12" s="103"/>
      <c r="F12" s="118"/>
      <c r="G12" s="112"/>
      <c r="H12" s="112"/>
      <c r="I12" s="114"/>
      <c r="J12" s="118"/>
      <c r="K12" s="112"/>
      <c r="L12" s="112"/>
      <c r="M12" s="213"/>
      <c r="N12" s="214"/>
    </row>
    <row r="13" spans="1:14" ht="15">
      <c r="A13" s="215" t="s">
        <v>97</v>
      </c>
      <c r="B13" s="216"/>
      <c r="C13" s="216"/>
      <c r="D13" s="216"/>
      <c r="E13" s="216"/>
      <c r="F13" s="230"/>
      <c r="G13" s="112"/>
      <c r="H13" s="119">
        <v>8456087.64</v>
      </c>
      <c r="I13" s="114"/>
      <c r="J13" s="119">
        <v>7642587.64</v>
      </c>
      <c r="K13" s="112"/>
      <c r="L13" s="119">
        <v>813500</v>
      </c>
      <c r="M13" s="213"/>
      <c r="N13" s="214"/>
    </row>
    <row r="14" spans="1:14" ht="15">
      <c r="A14" s="215" t="s">
        <v>75</v>
      </c>
      <c r="B14" s="216"/>
      <c r="C14" s="216"/>
      <c r="D14" s="117"/>
      <c r="E14" s="120"/>
      <c r="F14" s="115"/>
      <c r="G14" s="115"/>
      <c r="H14" s="112"/>
      <c r="I14" s="114"/>
      <c r="J14" s="115"/>
      <c r="K14" s="112"/>
      <c r="L14" s="112"/>
      <c r="M14" s="213"/>
      <c r="N14" s="214"/>
    </row>
    <row r="15" spans="1:14" ht="15">
      <c r="A15" s="215" t="s">
        <v>87</v>
      </c>
      <c r="B15" s="216"/>
      <c r="C15" s="216"/>
      <c r="D15" s="117"/>
      <c r="E15" s="120"/>
      <c r="F15" s="115"/>
      <c r="G15" s="119">
        <v>138000</v>
      </c>
      <c r="H15" s="112"/>
      <c r="I15" s="114"/>
      <c r="J15" s="115"/>
      <c r="K15" s="112"/>
      <c r="L15" s="112"/>
      <c r="M15" s="213"/>
      <c r="N15" s="214"/>
    </row>
    <row r="16" spans="1:14" ht="15">
      <c r="A16" s="215" t="s">
        <v>88</v>
      </c>
      <c r="B16" s="216"/>
      <c r="C16" s="216"/>
      <c r="D16" s="216"/>
      <c r="E16" s="120"/>
      <c r="F16" s="115"/>
      <c r="G16" s="119">
        <v>40000</v>
      </c>
      <c r="H16" s="112"/>
      <c r="I16" s="114"/>
      <c r="J16" s="115"/>
      <c r="K16" s="112"/>
      <c r="L16" s="112"/>
      <c r="M16" s="213"/>
      <c r="N16" s="214"/>
    </row>
    <row r="17" spans="1:14" ht="12.75">
      <c r="A17" s="215" t="s">
        <v>98</v>
      </c>
      <c r="B17" s="216"/>
      <c r="C17" s="216"/>
      <c r="D17" s="216"/>
      <c r="E17" s="229"/>
      <c r="F17" s="230"/>
      <c r="G17" s="225">
        <v>84000</v>
      </c>
      <c r="H17" s="226"/>
      <c r="I17" s="227"/>
      <c r="J17" s="228"/>
      <c r="K17" s="226"/>
      <c r="L17" s="226"/>
      <c r="M17" s="213"/>
      <c r="N17" s="214"/>
    </row>
    <row r="18" spans="1:14" ht="12.75">
      <c r="A18" s="215"/>
      <c r="B18" s="216"/>
      <c r="C18" s="216"/>
      <c r="D18" s="216"/>
      <c r="E18" s="229"/>
      <c r="F18" s="230"/>
      <c r="G18" s="225"/>
      <c r="H18" s="226"/>
      <c r="I18" s="227"/>
      <c r="J18" s="228"/>
      <c r="K18" s="226"/>
      <c r="L18" s="226"/>
      <c r="M18" s="213"/>
      <c r="N18" s="214"/>
    </row>
    <row r="19" spans="1:14" ht="12.75">
      <c r="A19" s="215" t="s">
        <v>90</v>
      </c>
      <c r="B19" s="216"/>
      <c r="C19" s="216"/>
      <c r="D19" s="216"/>
      <c r="E19" s="229"/>
      <c r="F19" s="230"/>
      <c r="G19" s="225"/>
      <c r="H19" s="226"/>
      <c r="I19" s="227"/>
      <c r="J19" s="228"/>
      <c r="K19" s="226"/>
      <c r="L19" s="226"/>
      <c r="M19" s="213"/>
      <c r="N19" s="214"/>
    </row>
    <row r="20" spans="1:14" ht="12.75">
      <c r="A20" s="215"/>
      <c r="B20" s="216"/>
      <c r="C20" s="216"/>
      <c r="D20" s="216"/>
      <c r="E20" s="229"/>
      <c r="F20" s="230"/>
      <c r="G20" s="225"/>
      <c r="H20" s="226"/>
      <c r="I20" s="227"/>
      <c r="J20" s="228"/>
      <c r="K20" s="226"/>
      <c r="L20" s="226"/>
      <c r="M20" s="213"/>
      <c r="N20" s="214"/>
    </row>
    <row r="21" spans="1:14" ht="15">
      <c r="A21" s="215" t="s">
        <v>91</v>
      </c>
      <c r="B21" s="216"/>
      <c r="C21" s="216"/>
      <c r="D21" s="216"/>
      <c r="E21" s="216"/>
      <c r="F21" s="115"/>
      <c r="G21" s="119">
        <v>8194087.64</v>
      </c>
      <c r="H21" s="112"/>
      <c r="I21" s="114"/>
      <c r="J21" s="115"/>
      <c r="K21" s="112"/>
      <c r="L21" s="112"/>
      <c r="M21" s="104"/>
      <c r="N21" s="104"/>
    </row>
    <row r="22" spans="1:14" ht="15">
      <c r="A22" s="215" t="s">
        <v>77</v>
      </c>
      <c r="B22" s="216"/>
      <c r="C22" s="216"/>
      <c r="D22" s="216"/>
      <c r="E22" s="120"/>
      <c r="F22" s="115"/>
      <c r="G22" s="112"/>
      <c r="H22" s="112"/>
      <c r="I22" s="114"/>
      <c r="J22" s="115"/>
      <c r="K22" s="112"/>
      <c r="L22" s="112"/>
      <c r="M22" s="104"/>
      <c r="N22" s="104"/>
    </row>
    <row r="23" spans="1:14" ht="15">
      <c r="A23" s="217" t="s">
        <v>92</v>
      </c>
      <c r="B23" s="218"/>
      <c r="C23" s="218"/>
      <c r="D23" s="218"/>
      <c r="E23" s="218"/>
      <c r="F23" s="219"/>
      <c r="G23" s="119">
        <f>SUM(G15:G22)</f>
        <v>8456087.64</v>
      </c>
      <c r="H23" s="112"/>
      <c r="I23" s="116"/>
      <c r="J23" s="115"/>
      <c r="K23" s="112"/>
      <c r="L23" s="112"/>
      <c r="M23" s="104"/>
      <c r="N23" s="104"/>
    </row>
    <row r="24" spans="1:14" ht="15.75" thickBot="1">
      <c r="A24" s="220" t="s">
        <v>99</v>
      </c>
      <c r="B24" s="221"/>
      <c r="C24" s="221"/>
      <c r="D24" s="221"/>
      <c r="E24" s="221"/>
      <c r="F24" s="222"/>
      <c r="G24" s="112"/>
      <c r="H24" s="112"/>
      <c r="I24" s="114"/>
      <c r="J24" s="115"/>
      <c r="K24" s="112"/>
      <c r="L24" s="112"/>
      <c r="M24" s="104"/>
      <c r="N24" s="104"/>
    </row>
    <row r="25" spans="1:14" ht="15.75" thickBot="1">
      <c r="A25" s="211" t="s">
        <v>93</v>
      </c>
      <c r="B25" s="212"/>
      <c r="C25" s="212"/>
      <c r="D25" s="212"/>
      <c r="E25" s="102"/>
      <c r="F25" s="121"/>
      <c r="G25" s="122"/>
      <c r="H25" s="123">
        <v>8456087.64</v>
      </c>
      <c r="I25" s="223">
        <v>7642587.64</v>
      </c>
      <c r="J25" s="224"/>
      <c r="K25" s="124"/>
      <c r="L25" s="123">
        <v>813500</v>
      </c>
      <c r="M25" s="104"/>
      <c r="N25" s="104"/>
    </row>
    <row r="26" spans="1:14" ht="15.75" thickBot="1">
      <c r="A26" s="211" t="s">
        <v>100</v>
      </c>
      <c r="B26" s="212"/>
      <c r="C26" s="212"/>
      <c r="D26" s="212"/>
      <c r="E26" s="125"/>
      <c r="F26" s="126"/>
      <c r="G26" s="126"/>
      <c r="H26" s="127">
        <v>8456087.64</v>
      </c>
      <c r="I26" s="125"/>
      <c r="J26" s="126"/>
      <c r="K26" s="126"/>
      <c r="L26" s="127">
        <v>8456087.64</v>
      </c>
      <c r="M26" s="104"/>
      <c r="N26" s="104"/>
    </row>
  </sheetData>
  <sheetProtection/>
  <mergeCells count="52">
    <mergeCell ref="A2:H2"/>
    <mergeCell ref="I2:L2"/>
    <mergeCell ref="M2:N2"/>
    <mergeCell ref="A3:F3"/>
    <mergeCell ref="G3:H3"/>
    <mergeCell ref="I3:J3"/>
    <mergeCell ref="M3:N3"/>
    <mergeCell ref="I4:J4"/>
    <mergeCell ref="M4:N4"/>
    <mergeCell ref="A5:F5"/>
    <mergeCell ref="M5:N5"/>
    <mergeCell ref="A6:F6"/>
    <mergeCell ref="M6:N6"/>
    <mergeCell ref="A7:F7"/>
    <mergeCell ref="M7:N7"/>
    <mergeCell ref="A8:F8"/>
    <mergeCell ref="M8:N8"/>
    <mergeCell ref="A9:E9"/>
    <mergeCell ref="M9:N9"/>
    <mergeCell ref="A10:E10"/>
    <mergeCell ref="M10:N10"/>
    <mergeCell ref="A11:F11"/>
    <mergeCell ref="M11:N11"/>
    <mergeCell ref="M12:N12"/>
    <mergeCell ref="A13:F13"/>
    <mergeCell ref="M13:N13"/>
    <mergeCell ref="A14:C14"/>
    <mergeCell ref="M14:N14"/>
    <mergeCell ref="A15:C15"/>
    <mergeCell ref="M15:N15"/>
    <mergeCell ref="A16:D16"/>
    <mergeCell ref="M16:N16"/>
    <mergeCell ref="I17:I20"/>
    <mergeCell ref="J17:J20"/>
    <mergeCell ref="K17:K20"/>
    <mergeCell ref="L17:L20"/>
    <mergeCell ref="A17:D17"/>
    <mergeCell ref="A18:D18"/>
    <mergeCell ref="A19:D19"/>
    <mergeCell ref="A20:D20"/>
    <mergeCell ref="E17:E20"/>
    <mergeCell ref="F17:F20"/>
    <mergeCell ref="A26:D26"/>
    <mergeCell ref="M17:N20"/>
    <mergeCell ref="A21:E21"/>
    <mergeCell ref="A22:D22"/>
    <mergeCell ref="A23:F23"/>
    <mergeCell ref="A24:F24"/>
    <mergeCell ref="A25:D25"/>
    <mergeCell ref="I25:J25"/>
    <mergeCell ref="G17:G20"/>
    <mergeCell ref="H17:H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4" max="4" width="12.7109375" style="0" customWidth="1"/>
    <col min="5" max="5" width="19.8515625" style="0" customWidth="1"/>
    <col min="6" max="6" width="14.28125" style="0" customWidth="1"/>
    <col min="7" max="7" width="2.8515625" style="0" customWidth="1"/>
    <col min="8" max="8" width="8.57421875" style="0" customWidth="1"/>
    <col min="9" max="9" width="9.140625" style="0" hidden="1" customWidth="1"/>
    <col min="10" max="10" width="5.140625" style="0" hidden="1" customWidth="1"/>
    <col min="11" max="11" width="9.140625" style="0" hidden="1" customWidth="1"/>
    <col min="12" max="12" width="13.57421875" style="0" customWidth="1"/>
    <col min="13" max="13" width="9.140625" style="0" hidden="1" customWidth="1"/>
    <col min="14" max="14" width="8.7109375" style="0" hidden="1" customWidth="1"/>
    <col min="15" max="15" width="9.140625" style="0" hidden="1" customWidth="1"/>
    <col min="16" max="16" width="0.13671875" style="0" hidden="1" customWidth="1"/>
    <col min="17" max="17" width="0.42578125" style="0" hidden="1" customWidth="1"/>
    <col min="18" max="18" width="9.140625" style="0" hidden="1" customWidth="1"/>
    <col min="19" max="19" width="17.57421875" style="0" customWidth="1"/>
    <col min="20" max="20" width="15.8515625" style="0" customWidth="1"/>
    <col min="24" max="24" width="18.421875" style="0" customWidth="1"/>
    <col min="25" max="25" width="17.140625" style="0" customWidth="1"/>
    <col min="29" max="29" width="16.140625" style="0" customWidth="1"/>
  </cols>
  <sheetData>
    <row r="1" spans="1:29" ht="12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</row>
    <row r="2" spans="1:29" ht="14.25">
      <c r="A2" s="243" t="s">
        <v>78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</row>
    <row r="3" spans="1:29" ht="13.5" thickBot="1">
      <c r="A3" s="67"/>
      <c r="B3" s="67"/>
      <c r="C3" s="67"/>
      <c r="D3" s="67"/>
      <c r="E3" s="129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</row>
    <row r="4" spans="1:29" ht="46.5" customHeight="1" thickBot="1">
      <c r="A4" s="245" t="s">
        <v>79</v>
      </c>
      <c r="B4" s="246"/>
      <c r="C4" s="246"/>
      <c r="D4" s="246"/>
      <c r="E4" s="247"/>
      <c r="F4" s="245" t="s">
        <v>80</v>
      </c>
      <c r="G4" s="248"/>
      <c r="H4" s="248"/>
      <c r="I4" s="248"/>
      <c r="J4" s="248"/>
      <c r="K4" s="248"/>
      <c r="L4" s="248"/>
      <c r="M4" s="249"/>
      <c r="N4" s="249"/>
      <c r="O4" s="249"/>
      <c r="P4" s="249"/>
      <c r="Q4" s="249"/>
      <c r="R4" s="249"/>
      <c r="S4" s="250"/>
      <c r="T4" s="288" t="s">
        <v>79</v>
      </c>
      <c r="U4" s="246" t="s">
        <v>80</v>
      </c>
      <c r="V4" s="246"/>
      <c r="W4" s="246"/>
      <c r="X4" s="246"/>
      <c r="Y4" s="288" t="s">
        <v>103</v>
      </c>
      <c r="Z4" s="246" t="s">
        <v>80</v>
      </c>
      <c r="AA4" s="246"/>
      <c r="AB4" s="246"/>
      <c r="AC4" s="247"/>
    </row>
    <row r="5" spans="1:29" ht="13.5" thickBot="1">
      <c r="A5" s="251">
        <v>2017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3"/>
      <c r="T5" s="251">
        <v>2018</v>
      </c>
      <c r="U5" s="252"/>
      <c r="V5" s="252"/>
      <c r="W5" s="252"/>
      <c r="X5" s="253"/>
      <c r="Y5" s="251">
        <v>2019</v>
      </c>
      <c r="Z5" s="252"/>
      <c r="AA5" s="252"/>
      <c r="AB5" s="252"/>
      <c r="AC5" s="253"/>
    </row>
    <row r="6" spans="1:29" ht="64.5" customHeight="1" thickBot="1">
      <c r="A6" s="254" t="s">
        <v>81</v>
      </c>
      <c r="B6" s="255"/>
      <c r="C6" s="255"/>
      <c r="D6" s="255"/>
      <c r="E6" s="130" t="s">
        <v>82</v>
      </c>
      <c r="F6" s="256" t="s">
        <v>83</v>
      </c>
      <c r="G6" s="257"/>
      <c r="H6" s="131"/>
      <c r="I6" s="131"/>
      <c r="J6" s="131"/>
      <c r="K6" s="132"/>
      <c r="L6" s="64" t="s">
        <v>84</v>
      </c>
      <c r="M6" s="132"/>
      <c r="N6" s="132"/>
      <c r="O6" s="132"/>
      <c r="P6" s="132"/>
      <c r="Q6" s="132"/>
      <c r="R6" s="132"/>
      <c r="S6" s="130" t="s">
        <v>68</v>
      </c>
      <c r="T6" s="133" t="s">
        <v>82</v>
      </c>
      <c r="U6" s="258" t="s">
        <v>83</v>
      </c>
      <c r="V6" s="259"/>
      <c r="W6" s="65" t="s">
        <v>84</v>
      </c>
      <c r="X6" s="134" t="s">
        <v>68</v>
      </c>
      <c r="Y6" s="133" t="s">
        <v>82</v>
      </c>
      <c r="Z6" s="258" t="s">
        <v>83</v>
      </c>
      <c r="AA6" s="286"/>
      <c r="AB6" s="65" t="s">
        <v>84</v>
      </c>
      <c r="AC6" s="287" t="s">
        <v>68</v>
      </c>
    </row>
    <row r="7" spans="1:29" ht="12.75">
      <c r="A7" s="135"/>
      <c r="B7" s="136"/>
      <c r="C7" s="136"/>
      <c r="D7" s="136"/>
      <c r="E7" s="137"/>
      <c r="F7" s="260" t="s">
        <v>67</v>
      </c>
      <c r="G7" s="261"/>
      <c r="H7" s="138"/>
      <c r="I7" s="138"/>
      <c r="J7" s="138"/>
      <c r="K7" s="139"/>
      <c r="L7" s="72" t="s">
        <v>67</v>
      </c>
      <c r="M7" s="139"/>
      <c r="N7" s="139"/>
      <c r="O7" s="139"/>
      <c r="P7" s="139"/>
      <c r="Q7" s="139"/>
      <c r="R7" s="139"/>
      <c r="S7" s="71" t="s">
        <v>67</v>
      </c>
      <c r="T7" s="140"/>
      <c r="U7" s="260" t="s">
        <v>67</v>
      </c>
      <c r="V7" s="261"/>
      <c r="W7" s="71" t="s">
        <v>67</v>
      </c>
      <c r="X7" s="71" t="s">
        <v>67</v>
      </c>
      <c r="Y7" s="140"/>
      <c r="Z7" s="260" t="s">
        <v>67</v>
      </c>
      <c r="AA7" s="285"/>
      <c r="AB7" s="71" t="s">
        <v>67</v>
      </c>
      <c r="AC7" s="66" t="s">
        <v>67</v>
      </c>
    </row>
    <row r="8" spans="1:29" ht="12.75">
      <c r="A8" s="141"/>
      <c r="B8" s="142"/>
      <c r="C8" s="142"/>
      <c r="D8" s="142"/>
      <c r="E8" s="143"/>
      <c r="F8" s="142"/>
      <c r="G8" s="142"/>
      <c r="H8" s="142"/>
      <c r="I8" s="142"/>
      <c r="J8" s="142"/>
      <c r="K8" s="142"/>
      <c r="L8" s="143"/>
      <c r="M8" s="142"/>
      <c r="N8" s="142"/>
      <c r="O8" s="142"/>
      <c r="P8" s="142"/>
      <c r="Q8" s="142"/>
      <c r="R8" s="142"/>
      <c r="S8" s="144"/>
      <c r="T8" s="145"/>
      <c r="U8" s="142"/>
      <c r="V8" s="142"/>
      <c r="W8" s="143"/>
      <c r="X8" s="144"/>
      <c r="Y8" s="145"/>
      <c r="Z8" s="142"/>
      <c r="AA8" s="142"/>
      <c r="AB8" s="143"/>
      <c r="AC8" s="144"/>
    </row>
    <row r="9" spans="1:29" ht="12.75">
      <c r="A9" s="146" t="s">
        <v>69</v>
      </c>
      <c r="B9" s="147"/>
      <c r="C9" s="147"/>
      <c r="D9" s="147"/>
      <c r="E9" s="148"/>
      <c r="F9" s="262"/>
      <c r="G9" s="263"/>
      <c r="H9" s="149"/>
      <c r="I9" s="147"/>
      <c r="J9" s="147"/>
      <c r="K9" s="147"/>
      <c r="L9" s="150"/>
      <c r="M9" s="151"/>
      <c r="N9" s="151"/>
      <c r="O9" s="152"/>
      <c r="P9" s="152"/>
      <c r="Q9" s="152"/>
      <c r="R9" s="152"/>
      <c r="S9" s="153"/>
      <c r="T9" s="154"/>
      <c r="U9" s="262"/>
      <c r="V9" s="263"/>
      <c r="W9" s="150"/>
      <c r="X9" s="153"/>
      <c r="Y9" s="154"/>
      <c r="Z9" s="262"/>
      <c r="AA9" s="263"/>
      <c r="AB9" s="155"/>
      <c r="AC9" s="156"/>
    </row>
    <row r="10" spans="1:29" ht="12.75">
      <c r="A10" s="157" t="s">
        <v>70</v>
      </c>
      <c r="B10" s="158"/>
      <c r="C10" s="158"/>
      <c r="D10" s="158"/>
      <c r="E10" s="159"/>
      <c r="F10" s="264"/>
      <c r="G10" s="265"/>
      <c r="H10" s="160"/>
      <c r="I10" s="158"/>
      <c r="J10" s="158"/>
      <c r="K10" s="158"/>
      <c r="L10" s="161"/>
      <c r="M10" s="152"/>
      <c r="N10" s="152"/>
      <c r="O10" s="152"/>
      <c r="P10" s="152"/>
      <c r="Q10" s="152"/>
      <c r="R10" s="152"/>
      <c r="S10" s="162"/>
      <c r="T10" s="163"/>
      <c r="U10" s="266"/>
      <c r="V10" s="267"/>
      <c r="W10" s="161"/>
      <c r="X10" s="162"/>
      <c r="Y10" s="163"/>
      <c r="Z10" s="266"/>
      <c r="AA10" s="267"/>
      <c r="AB10" s="164"/>
      <c r="AC10" s="165"/>
    </row>
    <row r="11" spans="1:29" ht="12.75">
      <c r="A11" s="157" t="s">
        <v>71</v>
      </c>
      <c r="B11" s="158"/>
      <c r="C11" s="158"/>
      <c r="D11" s="158"/>
      <c r="E11" s="159"/>
      <c r="F11" s="264"/>
      <c r="G11" s="265"/>
      <c r="H11" s="160"/>
      <c r="I11" s="158"/>
      <c r="J11" s="158"/>
      <c r="K11" s="158"/>
      <c r="L11" s="161"/>
      <c r="M11" s="152"/>
      <c r="N11" s="152"/>
      <c r="O11" s="152"/>
      <c r="P11" s="152"/>
      <c r="Q11" s="152"/>
      <c r="R11" s="152"/>
      <c r="S11" s="162"/>
      <c r="T11" s="163"/>
      <c r="U11" s="266"/>
      <c r="V11" s="267"/>
      <c r="W11" s="161"/>
      <c r="X11" s="162"/>
      <c r="Y11" s="163"/>
      <c r="Z11" s="266"/>
      <c r="AA11" s="267"/>
      <c r="AB11" s="164"/>
      <c r="AC11" s="165"/>
    </row>
    <row r="12" spans="1:29" ht="12.75">
      <c r="A12" s="157" t="s">
        <v>72</v>
      </c>
      <c r="B12" s="158"/>
      <c r="C12" s="158"/>
      <c r="D12" s="158"/>
      <c r="E12" s="159"/>
      <c r="F12" s="264"/>
      <c r="G12" s="265"/>
      <c r="H12" s="158"/>
      <c r="I12" s="158"/>
      <c r="J12" s="158"/>
      <c r="K12" s="158"/>
      <c r="L12" s="161"/>
      <c r="M12" s="152"/>
      <c r="N12" s="152"/>
      <c r="O12" s="152"/>
      <c r="P12" s="152"/>
      <c r="Q12" s="152"/>
      <c r="R12" s="152"/>
      <c r="S12" s="162"/>
      <c r="T12" s="163"/>
      <c r="U12" s="266"/>
      <c r="V12" s="267"/>
      <c r="W12" s="161"/>
      <c r="X12" s="162"/>
      <c r="Y12" s="163"/>
      <c r="Z12" s="266"/>
      <c r="AA12" s="267"/>
      <c r="AB12" s="164"/>
      <c r="AC12" s="165"/>
    </row>
    <row r="13" spans="1:29" ht="12.75">
      <c r="A13" s="157" t="s">
        <v>73</v>
      </c>
      <c r="B13" s="158"/>
      <c r="C13" s="158"/>
      <c r="D13" s="158"/>
      <c r="E13" s="159"/>
      <c r="F13" s="264"/>
      <c r="G13" s="265"/>
      <c r="H13" s="158"/>
      <c r="I13" s="158"/>
      <c r="J13" s="158"/>
      <c r="K13" s="158"/>
      <c r="L13" s="161"/>
      <c r="M13" s="152"/>
      <c r="N13" s="152"/>
      <c r="O13" s="152"/>
      <c r="P13" s="152"/>
      <c r="Q13" s="152"/>
      <c r="R13" s="152"/>
      <c r="S13" s="162"/>
      <c r="T13" s="163"/>
      <c r="U13" s="266"/>
      <c r="V13" s="267"/>
      <c r="W13" s="161"/>
      <c r="X13" s="162"/>
      <c r="Y13" s="163"/>
      <c r="Z13" s="266"/>
      <c r="AA13" s="267"/>
      <c r="AB13" s="164"/>
      <c r="AC13" s="165"/>
    </row>
    <row r="14" spans="1:29" ht="12.75">
      <c r="A14" s="157" t="s">
        <v>74</v>
      </c>
      <c r="B14" s="158"/>
      <c r="C14" s="158"/>
      <c r="D14" s="158"/>
      <c r="E14" s="159"/>
      <c r="F14" s="264"/>
      <c r="G14" s="265"/>
      <c r="H14" s="158"/>
      <c r="I14" s="158"/>
      <c r="J14" s="158"/>
      <c r="K14" s="158"/>
      <c r="L14" s="161"/>
      <c r="M14" s="152"/>
      <c r="N14" s="152"/>
      <c r="O14" s="152"/>
      <c r="P14" s="152"/>
      <c r="Q14" s="152"/>
      <c r="R14" s="152"/>
      <c r="S14" s="162"/>
      <c r="T14" s="163"/>
      <c r="U14" s="266"/>
      <c r="V14" s="267"/>
      <c r="W14" s="161"/>
      <c r="X14" s="162"/>
      <c r="Y14" s="163"/>
      <c r="Z14" s="266"/>
      <c r="AA14" s="267"/>
      <c r="AB14" s="164"/>
      <c r="AC14" s="165"/>
    </row>
    <row r="15" spans="1:29" ht="12.75">
      <c r="A15" s="157" t="s">
        <v>85</v>
      </c>
      <c r="B15" s="158"/>
      <c r="C15" s="158"/>
      <c r="D15" s="158"/>
      <c r="E15" s="159"/>
      <c r="F15" s="264"/>
      <c r="G15" s="265"/>
      <c r="H15" s="158"/>
      <c r="I15" s="158"/>
      <c r="J15" s="158"/>
      <c r="K15" s="158"/>
      <c r="L15" s="161"/>
      <c r="M15" s="152"/>
      <c r="N15" s="152"/>
      <c r="O15" s="152"/>
      <c r="P15" s="152"/>
      <c r="Q15" s="152"/>
      <c r="R15" s="152"/>
      <c r="S15" s="162"/>
      <c r="T15" s="163"/>
      <c r="U15" s="266"/>
      <c r="V15" s="267"/>
      <c r="W15" s="161"/>
      <c r="X15" s="162"/>
      <c r="Y15" s="163"/>
      <c r="Z15" s="266"/>
      <c r="AA15" s="267"/>
      <c r="AB15" s="164"/>
      <c r="AC15" s="165"/>
    </row>
    <row r="16" spans="1:29" ht="12.75">
      <c r="A16" s="166" t="s">
        <v>86</v>
      </c>
      <c r="B16" s="167"/>
      <c r="C16" s="167"/>
      <c r="D16" s="167"/>
      <c r="E16" s="159">
        <f>SUM(E10:E15)</f>
        <v>0</v>
      </c>
      <c r="F16" s="268"/>
      <c r="G16" s="269"/>
      <c r="H16" s="167"/>
      <c r="I16" s="167"/>
      <c r="J16" s="167"/>
      <c r="K16" s="167"/>
      <c r="L16" s="161"/>
      <c r="M16" s="152"/>
      <c r="N16" s="152"/>
      <c r="O16" s="152"/>
      <c r="P16" s="152"/>
      <c r="Q16" s="152"/>
      <c r="R16" s="152"/>
      <c r="S16" s="162"/>
      <c r="T16" s="163">
        <f>SUM(T10:T15)</f>
        <v>0</v>
      </c>
      <c r="U16" s="266"/>
      <c r="V16" s="267"/>
      <c r="W16" s="161"/>
      <c r="X16" s="162"/>
      <c r="Y16" s="163">
        <f>SUM(Y10:Y15)</f>
        <v>0</v>
      </c>
      <c r="Z16" s="266"/>
      <c r="AA16" s="267"/>
      <c r="AB16" s="161"/>
      <c r="AC16" s="162"/>
    </row>
    <row r="17" spans="1:29" ht="12.75">
      <c r="A17" s="141"/>
      <c r="B17" s="142"/>
      <c r="C17" s="142"/>
      <c r="D17" s="142"/>
      <c r="E17" s="159"/>
      <c r="F17" s="270"/>
      <c r="G17" s="271"/>
      <c r="H17" s="152"/>
      <c r="I17" s="152"/>
      <c r="J17" s="152"/>
      <c r="K17" s="152"/>
      <c r="L17" s="161"/>
      <c r="M17" s="152"/>
      <c r="N17" s="152"/>
      <c r="O17" s="152"/>
      <c r="P17" s="152"/>
      <c r="Q17" s="152"/>
      <c r="R17" s="152"/>
      <c r="S17" s="162"/>
      <c r="T17" s="163"/>
      <c r="U17" s="266"/>
      <c r="V17" s="267"/>
      <c r="W17" s="161"/>
      <c r="X17" s="162"/>
      <c r="Y17" s="163"/>
      <c r="Z17" s="266"/>
      <c r="AA17" s="267"/>
      <c r="AB17" s="161"/>
      <c r="AC17" s="162"/>
    </row>
    <row r="18" spans="1:29" ht="12.75">
      <c r="A18" s="141"/>
      <c r="B18" s="142"/>
      <c r="C18" s="142"/>
      <c r="D18" s="142"/>
      <c r="E18" s="159"/>
      <c r="F18" s="270"/>
      <c r="G18" s="271"/>
      <c r="H18" s="152"/>
      <c r="I18" s="152"/>
      <c r="J18" s="152"/>
      <c r="K18" s="152"/>
      <c r="L18" s="161"/>
      <c r="M18" s="152"/>
      <c r="N18" s="152"/>
      <c r="O18" s="152"/>
      <c r="P18" s="152"/>
      <c r="Q18" s="152"/>
      <c r="R18" s="152"/>
      <c r="S18" s="162"/>
      <c r="T18" s="163"/>
      <c r="U18" s="266"/>
      <c r="V18" s="267"/>
      <c r="W18" s="161"/>
      <c r="X18" s="162"/>
      <c r="Y18" s="163"/>
      <c r="Z18" s="266"/>
      <c r="AA18" s="267"/>
      <c r="AB18" s="161"/>
      <c r="AC18" s="162"/>
    </row>
    <row r="19" spans="1:29" ht="12.75">
      <c r="A19" s="157" t="s">
        <v>101</v>
      </c>
      <c r="B19" s="158"/>
      <c r="C19" s="158"/>
      <c r="D19" s="158"/>
      <c r="E19" s="168"/>
      <c r="F19" s="272"/>
      <c r="G19" s="273"/>
      <c r="H19" s="169"/>
      <c r="I19" s="169"/>
      <c r="J19" s="169"/>
      <c r="K19" s="143"/>
      <c r="L19" s="164"/>
      <c r="M19" s="143"/>
      <c r="N19" s="143"/>
      <c r="O19" s="143"/>
      <c r="P19" s="143"/>
      <c r="Q19" s="143"/>
      <c r="R19" s="143"/>
      <c r="S19" s="170"/>
      <c r="T19" s="171"/>
      <c r="U19" s="272"/>
      <c r="V19" s="274"/>
      <c r="W19" s="164"/>
      <c r="X19" s="172"/>
      <c r="Y19" s="171"/>
      <c r="Z19" s="272"/>
      <c r="AA19" s="274"/>
      <c r="AB19" s="164"/>
      <c r="AC19" s="172"/>
    </row>
    <row r="20" spans="1:29" ht="12.75">
      <c r="A20" s="157" t="s">
        <v>75</v>
      </c>
      <c r="B20" s="158"/>
      <c r="C20" s="158"/>
      <c r="D20" s="158"/>
      <c r="E20" s="173"/>
      <c r="F20" s="264"/>
      <c r="G20" s="265"/>
      <c r="H20" s="158"/>
      <c r="I20" s="158"/>
      <c r="J20" s="158"/>
      <c r="K20" s="142"/>
      <c r="L20" s="174"/>
      <c r="M20" s="142"/>
      <c r="N20" s="142"/>
      <c r="O20" s="142"/>
      <c r="P20" s="142"/>
      <c r="Q20" s="142"/>
      <c r="R20" s="142"/>
      <c r="S20" s="165"/>
      <c r="T20" s="175"/>
      <c r="U20" s="264"/>
      <c r="V20" s="265"/>
      <c r="W20" s="174"/>
      <c r="X20" s="165"/>
      <c r="Y20" s="175"/>
      <c r="Z20" s="264"/>
      <c r="AA20" s="265"/>
      <c r="AB20" s="174"/>
      <c r="AC20" s="165"/>
    </row>
    <row r="21" spans="1:29" ht="12.75">
      <c r="A21" s="157" t="s">
        <v>87</v>
      </c>
      <c r="B21" s="158"/>
      <c r="C21" s="158"/>
      <c r="D21" s="158"/>
      <c r="E21" s="176">
        <v>138000</v>
      </c>
      <c r="F21" s="177"/>
      <c r="G21" s="178"/>
      <c r="H21" s="158"/>
      <c r="I21" s="158"/>
      <c r="J21" s="158"/>
      <c r="K21" s="142"/>
      <c r="L21" s="174"/>
      <c r="M21" s="142"/>
      <c r="N21" s="142"/>
      <c r="O21" s="142"/>
      <c r="P21" s="142"/>
      <c r="Q21" s="142"/>
      <c r="R21" s="142"/>
      <c r="S21" s="176">
        <v>138000</v>
      </c>
      <c r="T21" s="175"/>
      <c r="U21" s="264"/>
      <c r="V21" s="265"/>
      <c r="W21" s="174"/>
      <c r="X21" s="179">
        <f>+T21</f>
        <v>0</v>
      </c>
      <c r="Y21" s="175"/>
      <c r="Z21" s="264"/>
      <c r="AA21" s="265"/>
      <c r="AB21" s="174"/>
      <c r="AC21" s="179">
        <f>+Y21</f>
        <v>0</v>
      </c>
    </row>
    <row r="22" spans="1:29" ht="12.75">
      <c r="A22" s="157" t="s">
        <v>88</v>
      </c>
      <c r="B22" s="158"/>
      <c r="C22" s="158"/>
      <c r="D22" s="158"/>
      <c r="E22" s="176">
        <f>15000+10000+15000</f>
        <v>40000</v>
      </c>
      <c r="F22" s="177"/>
      <c r="G22" s="178"/>
      <c r="H22" s="158"/>
      <c r="I22" s="158"/>
      <c r="J22" s="158"/>
      <c r="K22" s="142"/>
      <c r="L22" s="174"/>
      <c r="M22" s="142"/>
      <c r="N22" s="142"/>
      <c r="O22" s="142"/>
      <c r="P22" s="142"/>
      <c r="Q22" s="142"/>
      <c r="R22" s="142"/>
      <c r="S22" s="176">
        <f>15000+10000+15000</f>
        <v>40000</v>
      </c>
      <c r="T22" s="175"/>
      <c r="U22" s="264"/>
      <c r="V22" s="265"/>
      <c r="W22" s="174"/>
      <c r="X22" s="179">
        <f>+T22</f>
        <v>0</v>
      </c>
      <c r="Y22" s="175"/>
      <c r="Z22" s="264"/>
      <c r="AA22" s="265"/>
      <c r="AB22" s="174"/>
      <c r="AC22" s="179">
        <f>+Y22</f>
        <v>0</v>
      </c>
    </row>
    <row r="23" spans="1:29" ht="12.75">
      <c r="A23" s="157" t="s">
        <v>89</v>
      </c>
      <c r="B23" s="158"/>
      <c r="C23" s="158"/>
      <c r="D23" s="158"/>
      <c r="E23" s="176"/>
      <c r="F23" s="177"/>
      <c r="G23" s="178"/>
      <c r="H23" s="158"/>
      <c r="I23" s="158"/>
      <c r="J23" s="158"/>
      <c r="K23" s="142"/>
      <c r="L23" s="174"/>
      <c r="M23" s="142"/>
      <c r="N23" s="142"/>
      <c r="O23" s="142"/>
      <c r="P23" s="142"/>
      <c r="Q23" s="142"/>
      <c r="R23" s="142"/>
      <c r="S23" s="176"/>
      <c r="T23" s="175"/>
      <c r="U23" s="264"/>
      <c r="V23" s="265"/>
      <c r="W23" s="174"/>
      <c r="X23" s="179"/>
      <c r="Y23" s="175"/>
      <c r="Z23" s="264"/>
      <c r="AA23" s="265"/>
      <c r="AB23" s="174"/>
      <c r="AC23" s="179"/>
    </row>
    <row r="24" spans="1:29" ht="12.75">
      <c r="A24" s="157" t="s">
        <v>76</v>
      </c>
      <c r="B24" s="158"/>
      <c r="C24" s="158"/>
      <c r="D24" s="158"/>
      <c r="E24" s="176"/>
      <c r="F24" s="177"/>
      <c r="G24" s="178"/>
      <c r="H24" s="158"/>
      <c r="I24" s="158"/>
      <c r="J24" s="158"/>
      <c r="K24" s="142"/>
      <c r="L24" s="174"/>
      <c r="M24" s="142"/>
      <c r="N24" s="142"/>
      <c r="O24" s="142"/>
      <c r="P24" s="142"/>
      <c r="Q24" s="142"/>
      <c r="R24" s="142"/>
      <c r="S24" s="176"/>
      <c r="T24" s="175"/>
      <c r="U24" s="264"/>
      <c r="V24" s="265"/>
      <c r="W24" s="174"/>
      <c r="X24" s="179"/>
      <c r="Y24" s="175"/>
      <c r="Z24" s="264"/>
      <c r="AA24" s="265"/>
      <c r="AB24" s="174"/>
      <c r="AC24" s="179"/>
    </row>
    <row r="25" spans="1:29" ht="12.75">
      <c r="A25" s="157" t="s">
        <v>90</v>
      </c>
      <c r="B25" s="158"/>
      <c r="C25" s="158"/>
      <c r="D25" s="158"/>
      <c r="E25" s="176">
        <v>84000</v>
      </c>
      <c r="F25" s="177"/>
      <c r="G25" s="178"/>
      <c r="H25" s="158"/>
      <c r="I25" s="158"/>
      <c r="J25" s="158"/>
      <c r="K25" s="142"/>
      <c r="L25" s="174"/>
      <c r="M25" s="142"/>
      <c r="N25" s="142"/>
      <c r="O25" s="142"/>
      <c r="P25" s="142"/>
      <c r="Q25" s="142"/>
      <c r="R25" s="142"/>
      <c r="S25" s="176">
        <v>84000</v>
      </c>
      <c r="T25" s="175"/>
      <c r="U25" s="264"/>
      <c r="V25" s="265"/>
      <c r="W25" s="174"/>
      <c r="X25" s="179">
        <f>+T25</f>
        <v>0</v>
      </c>
      <c r="Y25" s="175"/>
      <c r="Z25" s="264"/>
      <c r="AA25" s="265"/>
      <c r="AB25" s="174"/>
      <c r="AC25" s="179">
        <f>+Y25</f>
        <v>0</v>
      </c>
    </row>
    <row r="26" spans="1:29" ht="12.75">
      <c r="A26" s="157" t="s">
        <v>91</v>
      </c>
      <c r="B26" s="158"/>
      <c r="C26" s="158"/>
      <c r="D26" s="158"/>
      <c r="E26" s="176">
        <v>8194087.64</v>
      </c>
      <c r="F26" s="176">
        <v>7642587.64</v>
      </c>
      <c r="G26" s="178"/>
      <c r="H26" s="158"/>
      <c r="I26" s="158"/>
      <c r="J26" s="158"/>
      <c r="K26" s="142"/>
      <c r="L26" s="174"/>
      <c r="M26" s="142"/>
      <c r="N26" s="142"/>
      <c r="O26" s="142"/>
      <c r="P26" s="142"/>
      <c r="Q26" s="142"/>
      <c r="R26" s="142"/>
      <c r="S26" s="179">
        <f>+E26-F26</f>
        <v>551500</v>
      </c>
      <c r="T26" s="175">
        <v>550000</v>
      </c>
      <c r="U26" s="264"/>
      <c r="V26" s="265"/>
      <c r="W26" s="174"/>
      <c r="X26" s="179">
        <f>+T26</f>
        <v>550000</v>
      </c>
      <c r="Y26" s="175">
        <v>550000</v>
      </c>
      <c r="Z26" s="264"/>
      <c r="AA26" s="265"/>
      <c r="AB26" s="174"/>
      <c r="AC26" s="179">
        <f>+Y26</f>
        <v>550000</v>
      </c>
    </row>
    <row r="27" spans="1:29" ht="12.75">
      <c r="A27" s="157" t="s">
        <v>77</v>
      </c>
      <c r="B27" s="158"/>
      <c r="C27" s="158"/>
      <c r="D27" s="158"/>
      <c r="E27" s="176"/>
      <c r="F27" s="177"/>
      <c r="G27" s="178"/>
      <c r="H27" s="158"/>
      <c r="I27" s="158"/>
      <c r="J27" s="158"/>
      <c r="K27" s="142"/>
      <c r="L27" s="174"/>
      <c r="M27" s="142"/>
      <c r="N27" s="142"/>
      <c r="O27" s="142"/>
      <c r="P27" s="142"/>
      <c r="Q27" s="142"/>
      <c r="R27" s="142"/>
      <c r="S27" s="180"/>
      <c r="T27" s="175"/>
      <c r="U27" s="264"/>
      <c r="V27" s="265"/>
      <c r="W27" s="174"/>
      <c r="X27" s="179"/>
      <c r="Y27" s="175"/>
      <c r="Z27" s="264"/>
      <c r="AA27" s="265"/>
      <c r="AB27" s="174"/>
      <c r="AC27" s="179"/>
    </row>
    <row r="28" spans="1:29" ht="12.75">
      <c r="A28" s="166" t="s">
        <v>92</v>
      </c>
      <c r="B28" s="167"/>
      <c r="C28" s="167"/>
      <c r="D28" s="167"/>
      <c r="E28" s="176">
        <f>SUM(E20:E27)</f>
        <v>8456087.64</v>
      </c>
      <c r="F28" s="177"/>
      <c r="G28" s="178"/>
      <c r="H28" s="167"/>
      <c r="I28" s="167"/>
      <c r="J28" s="167"/>
      <c r="K28" s="142"/>
      <c r="L28" s="174"/>
      <c r="M28" s="142"/>
      <c r="N28" s="142"/>
      <c r="O28" s="142"/>
      <c r="P28" s="142"/>
      <c r="Q28" s="142"/>
      <c r="R28" s="142"/>
      <c r="S28" s="165"/>
      <c r="T28" s="175">
        <f>+T21+T22+T25+T26</f>
        <v>550000</v>
      </c>
      <c r="U28" s="264"/>
      <c r="V28" s="265"/>
      <c r="W28" s="174"/>
      <c r="X28" s="179"/>
      <c r="Y28" s="175">
        <f>+Y21+Y22+Y25+Y26</f>
        <v>550000</v>
      </c>
      <c r="Z28" s="264"/>
      <c r="AA28" s="265"/>
      <c r="AB28" s="174"/>
      <c r="AC28" s="179"/>
    </row>
    <row r="29" spans="1:29" ht="12.75">
      <c r="A29" s="141"/>
      <c r="B29" s="142"/>
      <c r="C29" s="142"/>
      <c r="D29" s="142"/>
      <c r="E29" s="181"/>
      <c r="F29" s="177"/>
      <c r="G29" s="178"/>
      <c r="H29" s="142"/>
      <c r="I29" s="142"/>
      <c r="J29" s="142"/>
      <c r="K29" s="142"/>
      <c r="L29" s="164"/>
      <c r="M29" s="142"/>
      <c r="N29" s="142"/>
      <c r="O29" s="142"/>
      <c r="P29" s="142"/>
      <c r="Q29" s="142"/>
      <c r="R29" s="142"/>
      <c r="S29" s="165"/>
      <c r="T29" s="182"/>
      <c r="U29" s="275"/>
      <c r="V29" s="276"/>
      <c r="W29" s="164"/>
      <c r="X29" s="179"/>
      <c r="Y29" s="182"/>
      <c r="Z29" s="275"/>
      <c r="AA29" s="276"/>
      <c r="AB29" s="164"/>
      <c r="AC29" s="179"/>
    </row>
    <row r="30" spans="1:29" ht="12.75">
      <c r="A30" s="141"/>
      <c r="B30" s="142"/>
      <c r="C30" s="142"/>
      <c r="D30" s="142"/>
      <c r="E30" s="181"/>
      <c r="F30" s="177"/>
      <c r="G30" s="178"/>
      <c r="H30" s="142"/>
      <c r="I30" s="142"/>
      <c r="J30" s="142"/>
      <c r="K30" s="142"/>
      <c r="L30" s="164"/>
      <c r="M30" s="142"/>
      <c r="N30" s="142"/>
      <c r="O30" s="142"/>
      <c r="P30" s="142"/>
      <c r="Q30" s="142"/>
      <c r="R30" s="142"/>
      <c r="S30" s="165"/>
      <c r="T30" s="182"/>
      <c r="U30" s="275"/>
      <c r="V30" s="276"/>
      <c r="W30" s="164"/>
      <c r="X30" s="179"/>
      <c r="Y30" s="182"/>
      <c r="Z30" s="275"/>
      <c r="AA30" s="276"/>
      <c r="AB30" s="164"/>
      <c r="AC30" s="179"/>
    </row>
    <row r="31" spans="1:29" ht="12.75">
      <c r="A31" s="157" t="s">
        <v>102</v>
      </c>
      <c r="B31" s="158"/>
      <c r="C31" s="158"/>
      <c r="D31" s="158"/>
      <c r="E31" s="181"/>
      <c r="F31" s="177"/>
      <c r="G31" s="178"/>
      <c r="H31" s="158"/>
      <c r="I31" s="158"/>
      <c r="J31" s="158"/>
      <c r="K31" s="142"/>
      <c r="L31" s="164"/>
      <c r="M31" s="142"/>
      <c r="N31" s="142"/>
      <c r="O31" s="142"/>
      <c r="P31" s="142"/>
      <c r="Q31" s="142"/>
      <c r="R31" s="142"/>
      <c r="S31" s="165"/>
      <c r="T31" s="182"/>
      <c r="U31" s="264"/>
      <c r="V31" s="265"/>
      <c r="W31" s="164"/>
      <c r="X31" s="179"/>
      <c r="Y31" s="182"/>
      <c r="Z31" s="264"/>
      <c r="AA31" s="265"/>
      <c r="AB31" s="164"/>
      <c r="AC31" s="179"/>
    </row>
    <row r="32" spans="1:29" ht="13.5" thickBot="1">
      <c r="A32" s="183"/>
      <c r="B32" s="184"/>
      <c r="C32" s="184"/>
      <c r="D32" s="184"/>
      <c r="E32" s="181"/>
      <c r="F32" s="177"/>
      <c r="G32" s="178"/>
      <c r="H32" s="184"/>
      <c r="I32" s="184"/>
      <c r="J32" s="184"/>
      <c r="K32" s="142"/>
      <c r="L32" s="164"/>
      <c r="M32" s="142"/>
      <c r="N32" s="142"/>
      <c r="O32" s="142"/>
      <c r="P32" s="142"/>
      <c r="Q32" s="142"/>
      <c r="R32" s="142"/>
      <c r="S32" s="165"/>
      <c r="T32" s="182"/>
      <c r="U32" s="264"/>
      <c r="V32" s="265"/>
      <c r="W32" s="164"/>
      <c r="X32" s="179"/>
      <c r="Y32" s="182"/>
      <c r="Z32" s="283"/>
      <c r="AA32" s="284"/>
      <c r="AB32" s="164"/>
      <c r="AC32" s="179"/>
    </row>
    <row r="33" spans="1:29" ht="13.5" thickBot="1">
      <c r="A33" s="185"/>
      <c r="B33" s="186"/>
      <c r="C33" s="186"/>
      <c r="D33" s="186"/>
      <c r="E33" s="193"/>
      <c r="F33" s="277"/>
      <c r="G33" s="277"/>
      <c r="H33" s="188"/>
      <c r="I33" s="188"/>
      <c r="J33" s="188"/>
      <c r="K33" s="188"/>
      <c r="L33" s="188"/>
      <c r="M33" s="189"/>
      <c r="N33" s="189"/>
      <c r="O33" s="189"/>
      <c r="P33" s="189"/>
      <c r="Q33" s="189"/>
      <c r="R33" s="189"/>
      <c r="S33" s="190"/>
      <c r="T33" s="187"/>
      <c r="U33" s="278"/>
      <c r="V33" s="278"/>
      <c r="W33" s="191"/>
      <c r="X33" s="190">
        <f>+X21+X22+X25+X26</f>
        <v>550000</v>
      </c>
      <c r="Y33" s="192"/>
      <c r="Z33" s="193"/>
      <c r="AA33" s="191"/>
      <c r="AB33" s="191"/>
      <c r="AC33" s="190">
        <f>+AC21+AC22+AC25+AC26</f>
        <v>550000</v>
      </c>
    </row>
    <row r="34" spans="1:29" ht="13.5" thickBot="1">
      <c r="A34" s="194" t="s">
        <v>93</v>
      </c>
      <c r="B34" s="195"/>
      <c r="C34" s="195"/>
      <c r="D34" s="195"/>
      <c r="E34" s="196">
        <f>+E28+E16</f>
        <v>8456087.64</v>
      </c>
      <c r="F34" s="279">
        <f>+F26+S21+S22+S26+S25</f>
        <v>8456087.64</v>
      </c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1"/>
      <c r="T34" s="197">
        <f>+T28</f>
        <v>550000</v>
      </c>
      <c r="U34" s="282">
        <f>X33</f>
        <v>550000</v>
      </c>
      <c r="V34" s="280"/>
      <c r="W34" s="280"/>
      <c r="X34" s="281"/>
      <c r="Y34" s="197">
        <f>+Y28</f>
        <v>550000</v>
      </c>
      <c r="Z34" s="282">
        <f>AC33</f>
        <v>550000</v>
      </c>
      <c r="AA34" s="280"/>
      <c r="AB34" s="280"/>
      <c r="AC34" s="281"/>
    </row>
    <row r="35" spans="1:29" ht="12.75">
      <c r="A35" s="198"/>
      <c r="B35" s="198"/>
      <c r="C35" s="198"/>
      <c r="D35" s="198"/>
      <c r="E35" s="129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129"/>
      <c r="U35" s="67"/>
      <c r="V35" s="67"/>
      <c r="W35" s="67"/>
      <c r="X35" s="67"/>
      <c r="Y35" s="67"/>
      <c r="Z35" s="67"/>
      <c r="AA35" s="67"/>
      <c r="AB35" s="67"/>
      <c r="AC35" s="67"/>
    </row>
    <row r="36" spans="1:29" ht="12.75">
      <c r="A36" s="67"/>
      <c r="B36" s="67"/>
      <c r="C36" s="67"/>
      <c r="D36" s="67"/>
      <c r="E36" s="129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</row>
    <row r="37" spans="1:29" ht="12.75">
      <c r="A37" s="67"/>
      <c r="B37" s="67"/>
      <c r="C37" s="67"/>
      <c r="D37" s="67"/>
      <c r="E37" s="129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129"/>
      <c r="U37" s="67"/>
      <c r="V37" s="67"/>
      <c r="W37" s="67"/>
      <c r="X37" s="67"/>
      <c r="Y37" s="67"/>
      <c r="Z37" s="67"/>
      <c r="AA37" s="67"/>
      <c r="AB37" s="67"/>
      <c r="AC37" s="67"/>
    </row>
    <row r="38" spans="1:29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</row>
  </sheetData>
  <sheetProtection/>
  <mergeCells count="80">
    <mergeCell ref="Z7:AA7"/>
    <mergeCell ref="Z6:AA6"/>
    <mergeCell ref="Z14:AA14"/>
    <mergeCell ref="Z13:AA13"/>
    <mergeCell ref="Z12:AA12"/>
    <mergeCell ref="Z11:AA11"/>
    <mergeCell ref="Z10:AA10"/>
    <mergeCell ref="Z9:AA9"/>
    <mergeCell ref="Z20:AA20"/>
    <mergeCell ref="Z19:AA19"/>
    <mergeCell ref="Z18:AA18"/>
    <mergeCell ref="Z17:AA17"/>
    <mergeCell ref="Z16:AA16"/>
    <mergeCell ref="Z15:AA15"/>
    <mergeCell ref="Z26:AA26"/>
    <mergeCell ref="Z25:AA25"/>
    <mergeCell ref="Z24:AA24"/>
    <mergeCell ref="Z23:AA23"/>
    <mergeCell ref="Z22:AA22"/>
    <mergeCell ref="Z21:AA21"/>
    <mergeCell ref="F33:G33"/>
    <mergeCell ref="U33:V33"/>
    <mergeCell ref="F34:S34"/>
    <mergeCell ref="U34:X34"/>
    <mergeCell ref="Z34:AC34"/>
    <mergeCell ref="U30:V30"/>
    <mergeCell ref="Z30:AA30"/>
    <mergeCell ref="U31:V31"/>
    <mergeCell ref="Z31:AA31"/>
    <mergeCell ref="U32:V32"/>
    <mergeCell ref="Z32:AA32"/>
    <mergeCell ref="U27:V27"/>
    <mergeCell ref="Z27:AA27"/>
    <mergeCell ref="U28:V28"/>
    <mergeCell ref="Z28:AA28"/>
    <mergeCell ref="U29:V29"/>
    <mergeCell ref="Z29:AA29"/>
    <mergeCell ref="U24:V24"/>
    <mergeCell ref="U25:V25"/>
    <mergeCell ref="U26:V26"/>
    <mergeCell ref="U21:V21"/>
    <mergeCell ref="U22:V22"/>
    <mergeCell ref="U23:V23"/>
    <mergeCell ref="F19:G19"/>
    <mergeCell ref="U19:V19"/>
    <mergeCell ref="F20:G20"/>
    <mergeCell ref="U20:V20"/>
    <mergeCell ref="F17:G17"/>
    <mergeCell ref="U17:V17"/>
    <mergeCell ref="F18:G18"/>
    <mergeCell ref="U18:V18"/>
    <mergeCell ref="F15:G15"/>
    <mergeCell ref="U15:V15"/>
    <mergeCell ref="F16:G16"/>
    <mergeCell ref="U16:V16"/>
    <mergeCell ref="F13:G13"/>
    <mergeCell ref="U13:V13"/>
    <mergeCell ref="F14:G14"/>
    <mergeCell ref="U14:V14"/>
    <mergeCell ref="F11:G11"/>
    <mergeCell ref="U11:V11"/>
    <mergeCell ref="F12:G12"/>
    <mergeCell ref="U12:V12"/>
    <mergeCell ref="F9:G9"/>
    <mergeCell ref="U9:V9"/>
    <mergeCell ref="F10:G10"/>
    <mergeCell ref="U10:V10"/>
    <mergeCell ref="A6:D6"/>
    <mergeCell ref="F6:G6"/>
    <mergeCell ref="U6:V6"/>
    <mergeCell ref="F7:G7"/>
    <mergeCell ref="U7:V7"/>
    <mergeCell ref="A2:M2"/>
    <mergeCell ref="A4:E4"/>
    <mergeCell ref="F4:S4"/>
    <mergeCell ref="U4:X4"/>
    <mergeCell ref="Z4:AC4"/>
    <mergeCell ref="A5:S5"/>
    <mergeCell ref="T5:X5"/>
    <mergeCell ref="Y5:A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Hewlett-Packard Company</cp:lastModifiedBy>
  <cp:lastPrinted>2016-12-14T10:48:43Z</cp:lastPrinted>
  <dcterms:created xsi:type="dcterms:W3CDTF">2015-12-14T18:57:32Z</dcterms:created>
  <dcterms:modified xsi:type="dcterms:W3CDTF">2019-04-10T08:08:02Z</dcterms:modified>
  <cp:category/>
  <cp:version/>
  <cp:contentType/>
  <cp:contentStatus/>
</cp:coreProperties>
</file>